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8.xml" ContentType="application/vnd.openxmlformats-officedocument.drawing+xml"/>
  <Override PartName="/xl/drawings/drawing9.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https://newgold4-my.sharepoint.com/personal/renata_mrema_newgold_com/Documents/Sustainability Analyst/2023 ESG Report/Creative Fire - 2023 Final ESG Reports/"/>
    </mc:Choice>
  </mc:AlternateContent>
  <xr:revisionPtr revIDLastSave="1" documentId="14_{4EF5D754-96E2-400C-B3F8-F9EEE66B5676}" xr6:coauthVersionLast="47" xr6:coauthVersionMax="47" xr10:uidLastSave="{C467A354-2CBF-4EC5-964C-16C37473DC49}"/>
  <bookViews>
    <workbookView xWindow="28680" yWindow="-120" windowWidth="29040" windowHeight="15840" tabRatio="839" firstSheet="2" activeTab="5" xr2:uid="{00000000-000D-0000-FFFF-FFFF00000000}"/>
  </bookViews>
  <sheets>
    <sheet name="Table of Contents" sheetId="23" r:id="rId1"/>
    <sheet name="Introduction" sheetId="20" r:id="rId2"/>
    <sheet name="Materials and Non-Mineral Waste" sheetId="11" r:id="rId3"/>
    <sheet name="Tailings" sheetId="22" r:id="rId4"/>
    <sheet name="Water and Effluents" sheetId="13" r:id="rId5"/>
    <sheet name="Biodiversity" sheetId="14" r:id="rId6"/>
    <sheet name="Climate Change" sheetId="21" r:id="rId7"/>
    <sheet name="Indigenous and Communities" sheetId="19" r:id="rId8"/>
    <sheet name="Economic Development" sheetId="10" r:id="rId9"/>
    <sheet name="Health and Safety" sheetId="17" r:id="rId10"/>
    <sheet name="People" sheetId="24" r:id="rId11"/>
    <sheet name="Governance" sheetId="18" r:id="rId12"/>
  </sheets>
  <definedNames>
    <definedName name="look" localSheetId="5">#REF!</definedName>
    <definedName name="look" localSheetId="6">#REF!</definedName>
    <definedName name="look" localSheetId="8">#REF!</definedName>
    <definedName name="look" localSheetId="11">#REF!</definedName>
    <definedName name="look" localSheetId="9">#REF!</definedName>
    <definedName name="look" localSheetId="7">#REF!</definedName>
    <definedName name="look" localSheetId="1">#REF!</definedName>
    <definedName name="look" localSheetId="2">#REF!</definedName>
    <definedName name="look" localSheetId="10">#REF!</definedName>
    <definedName name="look" localSheetId="0">#REF!</definedName>
    <definedName name="look" localSheetId="3">#REF!</definedName>
    <definedName name="look" localSheetId="4">#REF!</definedName>
    <definedName name="look">#REF!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5" i="11" l="1"/>
  <c r="I94" i="11"/>
  <c r="I99" i="11"/>
  <c r="I100" i="11"/>
  <c r="I101" i="11"/>
  <c r="I103" i="11"/>
  <c r="I105" i="11"/>
  <c r="F95" i="11"/>
  <c r="F96" i="11"/>
  <c r="F97" i="11"/>
  <c r="F98" i="11"/>
  <c r="F99" i="11"/>
  <c r="F100" i="11"/>
  <c r="F101" i="11"/>
  <c r="F102" i="11"/>
  <c r="F103" i="11"/>
  <c r="F104" i="11"/>
  <c r="F105" i="11"/>
  <c r="F93" i="11"/>
  <c r="F124" i="21"/>
  <c r="K67" i="21"/>
  <c r="G67" i="21"/>
  <c r="I11" i="11" l="1"/>
  <c r="I12" i="11"/>
  <c r="I13" i="11"/>
  <c r="I14" i="11"/>
  <c r="I10" i="11"/>
  <c r="F11" i="11"/>
  <c r="F12" i="11"/>
  <c r="F13" i="11"/>
  <c r="F14" i="11"/>
  <c r="F10" i="11"/>
  <c r="F9" i="11"/>
  <c r="D56" i="24"/>
  <c r="E56" i="24"/>
  <c r="I56" i="24"/>
  <c r="H56" i="24"/>
  <c r="F56" i="24"/>
  <c r="K52" i="24" l="1"/>
  <c r="K53" i="24"/>
  <c r="K54" i="24"/>
  <c r="K55" i="24"/>
  <c r="K56" i="24"/>
  <c r="K51" i="24"/>
  <c r="G55" i="24"/>
  <c r="G54" i="24"/>
  <c r="G53" i="24"/>
  <c r="G52" i="24"/>
  <c r="G51" i="24"/>
  <c r="E48" i="24"/>
  <c r="F48" i="24"/>
  <c r="D48" i="24"/>
  <c r="G20" i="24"/>
  <c r="F8" i="21"/>
  <c r="J40" i="13"/>
  <c r="J39" i="13"/>
  <c r="J41" i="13" s="1"/>
  <c r="H40" i="13"/>
  <c r="H39" i="13"/>
  <c r="F41" i="13"/>
  <c r="F40" i="13"/>
  <c r="F39" i="13"/>
  <c r="D40" i="13"/>
  <c r="D39" i="13"/>
  <c r="F38" i="13"/>
  <c r="F28" i="13"/>
  <c r="D28" i="13"/>
  <c r="D25" i="13"/>
  <c r="F25" i="13"/>
  <c r="F24" i="13"/>
  <c r="D24" i="13"/>
  <c r="F34" i="13"/>
  <c r="J26" i="17"/>
  <c r="F28" i="17"/>
  <c r="F26" i="17"/>
  <c r="F30" i="17"/>
  <c r="J30" i="17"/>
  <c r="F23" i="17"/>
  <c r="F21" i="17"/>
  <c r="J21" i="17"/>
  <c r="J23" i="17"/>
  <c r="F57" i="14"/>
  <c r="H41" i="13"/>
  <c r="D41" i="13"/>
  <c r="G56" i="24" l="1"/>
  <c r="H9" i="10"/>
  <c r="E9" i="10"/>
  <c r="K62" i="21"/>
  <c r="H28" i="13"/>
  <c r="J28" i="13"/>
  <c r="G89" i="24" l="1"/>
  <c r="G25" i="24"/>
  <c r="K38" i="24" l="1"/>
  <c r="K39" i="24"/>
  <c r="K40" i="24"/>
  <c r="K41" i="24"/>
  <c r="K42" i="24"/>
  <c r="K37" i="24"/>
  <c r="G38" i="24"/>
  <c r="G39" i="24"/>
  <c r="G40" i="24"/>
  <c r="G41" i="24"/>
  <c r="G42" i="24"/>
  <c r="G48" i="24" s="1"/>
  <c r="G37" i="24"/>
  <c r="K20" i="24"/>
  <c r="K14" i="24"/>
  <c r="K15" i="24"/>
  <c r="K16" i="24"/>
  <c r="K17" i="24"/>
  <c r="K18" i="24"/>
  <c r="K19" i="24"/>
  <c r="G14" i="24"/>
  <c r="G15" i="24"/>
  <c r="G16" i="24"/>
  <c r="G17" i="24"/>
  <c r="G18" i="24"/>
  <c r="G19" i="24"/>
  <c r="K9" i="24"/>
  <c r="K10" i="24"/>
  <c r="K11" i="24"/>
  <c r="K12" i="24"/>
  <c r="K13" i="24"/>
  <c r="K8" i="24"/>
  <c r="G9" i="24"/>
  <c r="G13" i="24"/>
  <c r="G10" i="24"/>
  <c r="G11" i="24"/>
  <c r="G12" i="24"/>
  <c r="G8" i="24"/>
  <c r="F44" i="17"/>
  <c r="F43" i="17"/>
  <c r="I40" i="17"/>
  <c r="I39" i="17"/>
  <c r="F40" i="17"/>
  <c r="F39" i="17"/>
  <c r="K26" i="19"/>
  <c r="K27" i="19"/>
  <c r="K25" i="19"/>
  <c r="K20" i="19"/>
  <c r="K21" i="19"/>
  <c r="K22" i="19"/>
  <c r="K23" i="19"/>
  <c r="K19" i="19"/>
  <c r="G26" i="19"/>
  <c r="G27" i="19"/>
  <c r="G25" i="19"/>
  <c r="G20" i="19"/>
  <c r="G21" i="19"/>
  <c r="G22" i="19"/>
  <c r="G23" i="19"/>
  <c r="G19" i="19"/>
  <c r="K13" i="19"/>
  <c r="K14" i="19"/>
  <c r="K15" i="19"/>
  <c r="K16" i="19"/>
  <c r="K12" i="19"/>
  <c r="G13" i="19"/>
  <c r="G14" i="19"/>
  <c r="G15" i="19"/>
  <c r="G16" i="19"/>
  <c r="G12" i="19"/>
  <c r="J57" i="14"/>
  <c r="J58" i="14"/>
  <c r="J59" i="14"/>
  <c r="J56" i="14"/>
  <c r="F58" i="14"/>
  <c r="F59" i="14"/>
  <c r="K48" i="24" l="1"/>
  <c r="G43" i="24"/>
  <c r="G45" i="24"/>
  <c r="K43" i="24"/>
  <c r="G47" i="24"/>
  <c r="G44" i="24"/>
  <c r="K47" i="24"/>
  <c r="K46" i="24"/>
  <c r="K45" i="24"/>
  <c r="G46" i="24"/>
  <c r="K44" i="24"/>
  <c r="H124" i="21"/>
  <c r="I124" i="21" s="1"/>
  <c r="N54" i="21"/>
  <c r="G63" i="10" l="1"/>
  <c r="H63" i="10"/>
  <c r="H66" i="10" l="1"/>
  <c r="H64" i="10"/>
  <c r="H67" i="10"/>
  <c r="H68" i="10"/>
  <c r="H65" i="10"/>
  <c r="G66" i="10"/>
  <c r="G65" i="10"/>
  <c r="G67" i="10"/>
  <c r="G68" i="10"/>
  <c r="G64" i="10"/>
  <c r="E63" i="10"/>
  <c r="D63" i="10"/>
  <c r="I59" i="10"/>
  <c r="I60" i="10"/>
  <c r="I61" i="10"/>
  <c r="I62" i="10"/>
  <c r="I58" i="10"/>
  <c r="F59" i="10"/>
  <c r="F60" i="10"/>
  <c r="F61" i="10"/>
  <c r="F62" i="10"/>
  <c r="F58" i="10"/>
  <c r="D67" i="10" l="1"/>
  <c r="D68" i="10"/>
  <c r="D65" i="10"/>
  <c r="D66" i="10"/>
  <c r="D64" i="10"/>
  <c r="E65" i="10"/>
  <c r="E66" i="10"/>
  <c r="E68" i="10"/>
  <c r="E64" i="10"/>
  <c r="E67" i="10"/>
  <c r="F63" i="10"/>
  <c r="F68" i="10" s="1"/>
  <c r="I63" i="10"/>
  <c r="I65" i="10" s="1"/>
  <c r="I66" i="10" l="1"/>
  <c r="I68" i="10"/>
  <c r="I64" i="10"/>
  <c r="I67" i="10"/>
  <c r="F65" i="10"/>
  <c r="F64" i="10"/>
  <c r="F66" i="10"/>
  <c r="F67" i="10"/>
  <c r="N97" i="19"/>
  <c r="K158" i="17" l="1"/>
  <c r="K86" i="13"/>
  <c r="K84" i="13"/>
  <c r="K83" i="13"/>
  <c r="K80" i="13"/>
  <c r="G112" i="18"/>
  <c r="G114" i="18"/>
  <c r="G113" i="18"/>
  <c r="L198" i="21"/>
  <c r="L195" i="21"/>
  <c r="L192" i="21"/>
  <c r="L189" i="21"/>
  <c r="L186" i="21"/>
  <c r="L183" i="21"/>
  <c r="L180" i="21"/>
  <c r="N103" i="19"/>
  <c r="N88" i="19"/>
  <c r="N84" i="19"/>
  <c r="K35" i="22"/>
  <c r="K50" i="22"/>
  <c r="K53" i="22"/>
  <c r="K47" i="22"/>
  <c r="K44" i="22"/>
  <c r="K38"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tc={0D55FF9B-25E4-42CA-85EC-5BCE63A2F70D}</author>
  </authors>
  <commentList>
    <comment ref="L93" authorId="0" shapeId="0" xr:uid="{0D55FF9B-25E4-42CA-85EC-5BCE63A2F70D}">
      <text>
        <t>[Threaded comment]
Your version of Excel allows you to read this threaded comment; however, any edits to it will get removed if the file is opened in a newer version of Excel. Learn more: https://go.microsoft.com/fwlink/?linkid=870924
Comment:
    @Sophie Bertrand I think these are minor and I can just add a disclosure at the bottom but can leave the exact reinstatement from 2022 if you want</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tc={1204DE27-4A22-4181-BDBB-D1D4A7BD1F03}</author>
    <author>Renata Mrema</author>
  </authors>
  <commentList>
    <comment ref="B153" authorId="0" shapeId="0" xr:uid="{1204DE27-4A22-4181-BDBB-D1D4A7BD1F03}">
      <text>
        <t>[Threaded comment]
Your version of Excel allows you to read this threaded comment; however, any edits to it will get removed if the file is opened in a newer version of Excel. Learn more: https://go.microsoft.com/fwlink/?linkid=870924
Comment:
    Leaving here incase we like this format better but is broken up by NG and site above.</t>
      </text>
    </comment>
    <comment ref="G155" authorId="1" shapeId="0" xr:uid="{73ACC171-1495-40C5-AC3F-5A0678E55D59}">
      <text>
        <r>
          <rPr>
            <b/>
            <sz val="9"/>
            <color indexed="81"/>
            <rFont val="Tahoma"/>
            <family val="2"/>
          </rPr>
          <t>Renata Mrema:</t>
        </r>
        <r>
          <rPr>
            <sz val="9"/>
            <color indexed="81"/>
            <rFont val="Tahoma"/>
            <family val="2"/>
          </rPr>
          <t xml:space="preserve">
Factbook 43,064,694.30</t>
        </r>
      </text>
    </comment>
    <comment ref="G156" authorId="1" shapeId="0" xr:uid="{C2672550-61EF-44DF-A547-B56EB65EE130}">
      <text>
        <r>
          <rPr>
            <b/>
            <sz val="9"/>
            <color indexed="81"/>
            <rFont val="Tahoma"/>
            <family val="2"/>
          </rPr>
          <t>Renata Mrema:</t>
        </r>
        <r>
          <rPr>
            <sz val="9"/>
            <color indexed="81"/>
            <rFont val="Tahoma"/>
            <family val="2"/>
          </rPr>
          <t xml:space="preserve">
Factbook 962,468</t>
        </r>
      </text>
    </comment>
    <comment ref="G157" authorId="1" shapeId="0" xr:uid="{62FE6921-4680-4670-84D0-BA44ACBB563D}">
      <text>
        <r>
          <rPr>
            <b/>
            <sz val="9"/>
            <color indexed="81"/>
            <rFont val="Tahoma"/>
            <family val="2"/>
          </rPr>
          <t>Renata Mrema:</t>
        </r>
        <r>
          <rPr>
            <sz val="9"/>
            <color indexed="81"/>
            <rFont val="Tahoma"/>
            <family val="2"/>
          </rPr>
          <t xml:space="preserve">
Factbook 3,772,014.68</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tc={F102F48B-C09B-4462-AD8B-84FE16E97966}</author>
  </authors>
  <commentList>
    <comment ref="F12" authorId="0" shapeId="0" xr:uid="{F102F48B-C09B-4462-AD8B-84FE16E97966}">
      <text>
        <t>[Threaded comment]
Your version of Excel allows you to read this threaded comment; however, any edits to it will get removed if the file is opened in a newer version of Excel. Learn more: https://go.microsoft.com/fwlink/?linkid=870924
Comment:
    Why are we not reporting on this disclosure? We should have that information available no?
Reply:
    @Sophie Bertrand last year we referred to the financial disclosure. Pulled these from the 2023 report, let me know if below looks correct to you.
Reply:
    Could we include units?
Reply:
    @Sophie Bertrand yes of course. I added a superscript but can add it because we have room. This is one that is in USD.</t>
      </text>
    </comment>
  </commentList>
</comments>
</file>

<file path=xl/sharedStrings.xml><?xml version="1.0" encoding="utf-8"?>
<sst xmlns="http://schemas.openxmlformats.org/spreadsheetml/2006/main" count="3879" uniqueCount="1711">
  <si>
    <t>Table of Contents</t>
  </si>
  <si>
    <t>Standard Disclosure</t>
  </si>
  <si>
    <t>Introduction</t>
  </si>
  <si>
    <t>GRI 2-1 Organizational details</t>
  </si>
  <si>
    <t>GRI 2-2 Entities included in the organizations sustainability reporting</t>
  </si>
  <si>
    <t>GRI 2-3 Reporting period, frequency and contact point</t>
  </si>
  <si>
    <t>GRI 2-4 Restatements of information</t>
  </si>
  <si>
    <t>GRI 2-5 External assurance</t>
  </si>
  <si>
    <t>GRI 2-6 Activities, value chain and other business relationships</t>
  </si>
  <si>
    <t>LPRM-101: Context</t>
  </si>
  <si>
    <t>Materials and Waste</t>
  </si>
  <si>
    <t>Biodiversity</t>
  </si>
  <si>
    <t>Tailings</t>
  </si>
  <si>
    <t xml:space="preserve">SASB EMM-MM-540a.3 </t>
  </si>
  <si>
    <t>Water and Effluents</t>
  </si>
  <si>
    <t>SASB EM-MM-140a.1, a.2</t>
  </si>
  <si>
    <t>Climate Change</t>
  </si>
  <si>
    <t>SASB EM-MM-110a.1, a.2</t>
  </si>
  <si>
    <t>SASB EM-MM-120a.1</t>
  </si>
  <si>
    <t>SASB EM-MM-130a.1</t>
  </si>
  <si>
    <t>Indigenous and Community</t>
  </si>
  <si>
    <t>GRI 2-29 Approach to stakeholder engagement</t>
  </si>
  <si>
    <t>GRI 2-26 Mechanisms for seeking advice and raising concerns</t>
  </si>
  <si>
    <t>SASB EM-MM-210a.1, a.2, a.3</t>
  </si>
  <si>
    <t>SASB EM-MM-210b.1, b.2</t>
  </si>
  <si>
    <t>Economic Development</t>
  </si>
  <si>
    <t>Health and Safety</t>
  </si>
  <si>
    <t>EM-MM-320a.1</t>
  </si>
  <si>
    <t>People</t>
  </si>
  <si>
    <t>GRI 2-7 Employees</t>
  </si>
  <si>
    <t>GRI 2-8 Workers who are not employees</t>
  </si>
  <si>
    <t>GRI 2-30 Collective bargaining agreements</t>
  </si>
  <si>
    <t>SASB EM-MM-310a.1, a.2</t>
  </si>
  <si>
    <t>Governance</t>
  </si>
  <si>
    <t>GRI  2-9 Governance structure and composition</t>
  </si>
  <si>
    <t>GRI 2-10 Nomination and selection of highest governance body</t>
  </si>
  <si>
    <t>GRI 2-11 Chair of the highest governance body</t>
  </si>
  <si>
    <t>GRI 2-12 Role of the highest governance body in overseeing the management of impacts</t>
  </si>
  <si>
    <t>GRI 2-13 Delegation of responsibility for managing impacts</t>
  </si>
  <si>
    <t>GRI 2-14 Role of the highest governance body in sustainability reporting</t>
  </si>
  <si>
    <t>GRI 2-15 Conflicts of interest</t>
  </si>
  <si>
    <t>GRI 2-16 Communication of critical concerns</t>
  </si>
  <si>
    <t>GRI 2-17 Collective knowledge of the highest governance body</t>
  </si>
  <si>
    <t>GRI 2-18 Evaluation of the performance of the highest governance body</t>
  </si>
  <si>
    <t>GRI 2-19 Remuneration policies</t>
  </si>
  <si>
    <t>GRI 2-20 Process to determine remuneration</t>
  </si>
  <si>
    <t>GRI 2-21 Annual total compensation ratio</t>
  </si>
  <si>
    <t>GRI 2-22 Statement on sustainable development strategy</t>
  </si>
  <si>
    <t>GRI 2-23 Policy commitments</t>
  </si>
  <si>
    <t>GRI 2-24 Embedding policy commitments</t>
  </si>
  <si>
    <t>GRI 2-25 Processes to remediate negative impacts</t>
  </si>
  <si>
    <t>GRI 2-27 Compliance with laws and regulations</t>
  </si>
  <si>
    <t>GRI 2-28 Membership associations</t>
  </si>
  <si>
    <t>SASB EM-MM-510a.1, a.2</t>
  </si>
  <si>
    <t>GRI General Disclosures</t>
  </si>
  <si>
    <t>2-1 Organizational details</t>
  </si>
  <si>
    <t>Overview Report</t>
  </si>
  <si>
    <t>2-2 Entities included in the organizations sustainability reporting</t>
  </si>
  <si>
    <t>2-3 Reporting period, frequency and contact point</t>
  </si>
  <si>
    <t>2-4 Restatements of information</t>
  </si>
  <si>
    <t>2-5 External assurance</t>
  </si>
  <si>
    <t>2-6 Activities, value chain and other business relationships</t>
  </si>
  <si>
    <t xml:space="preserve">GRI Standard
</t>
  </si>
  <si>
    <t xml:space="preserve">Metric
</t>
  </si>
  <si>
    <t>Location in 2023 ESG Report</t>
  </si>
  <si>
    <t>Location in 2022 ESG Report</t>
  </si>
  <si>
    <t>Location in ESG Reporting Tool</t>
  </si>
  <si>
    <t>Location</t>
  </si>
  <si>
    <t xml:space="preserve">Disclosure
</t>
  </si>
  <si>
    <t xml:space="preserve">2023
</t>
  </si>
  <si>
    <t>GRI 2: General Disclosures</t>
  </si>
  <si>
    <t>The organization shall:
a. report its legal name;
b. report its nature of ownership and legal form;
c. report the location of its headquarters;
d. report its countries of operation.</t>
  </si>
  <si>
    <t>2022 Overview Report, page 6-7
2022 Annual Information Form, page 9-10</t>
  </si>
  <si>
    <t>General Disclosure - Organization and Reporting</t>
  </si>
  <si>
    <t>All Operations</t>
  </si>
  <si>
    <t>The organization shall:
a. list all its entities included in its sustainability reporting; if the organization has audited consolidated financial statements or financial information filed on public record, specify the differences between the list of entities included in its financial reporting and the list included in its sustainability reporting;
b. if the organization consists of multiple entities, explain the approach used for consolidating the information</t>
  </si>
  <si>
    <t>2022 Overview Report, page 7
2022 Annual Information Form, page 9-10
2022 Consolidated Financial Statements, page 13</t>
  </si>
  <si>
    <t>2022 Overview Report, page 2, 10
Annually, January to December</t>
  </si>
  <si>
    <t>The organization shall:
a. report restatements of information made from previous reporting periods and explain:
i. the reasons for the restatements;
ii. the effect of the restatements.</t>
  </si>
  <si>
    <t>2022 Environmental Report, page 19</t>
  </si>
  <si>
    <t>None.</t>
  </si>
  <si>
    <t>The organization shall:
a.  describe its policy and practice for seeking external assurance, including whether and how the highest governance body and senior executives are involved;
b. if the organization’s sustainability reporting has been externally assured:
i. provide a link or reference to the external assurance report(s) or assurance statement(s);
ii. describe what has been assured and on what basis, including the assurance standards used, the level of assurance obtained, and any limitations of the assurance process;
iii. describe the relationship between the organization and the assurance provider.</t>
  </si>
  <si>
    <t>2022 Overview Report, page 10</t>
  </si>
  <si>
    <t>The organization shall:
a. report the sector(s) in which it is active; 
b. describe its value chain, including:
i. the organization’s activities, products, services, and markets served;
ii. the organization’s supply chain;
iii. the entities downstream from the organization and their activities;
c. report other relevant business relationships;
d. describe significant changes in 2-6-a, 2-6-b, and 2-6-c compared to the previous reporting period.</t>
  </si>
  <si>
    <t>2022 Overview Report, page 6
2022 Annual Information Form, page 9-10, 15-27</t>
  </si>
  <si>
    <t>GRI Material Topics</t>
  </si>
  <si>
    <t xml:space="preserve">3-1 Process to determine material topics
</t>
  </si>
  <si>
    <t>3-2 List of material topics</t>
  </si>
  <si>
    <t>3-3 Management of Material Topics</t>
  </si>
  <si>
    <t xml:space="preserve">Location in 2022 ESG Report
</t>
  </si>
  <si>
    <t xml:space="preserve">Disclosures
</t>
  </si>
  <si>
    <t xml:space="preserve">Explanation
</t>
  </si>
  <si>
    <t>GRI 3: Material Topics 2021</t>
  </si>
  <si>
    <t>The organization shall:
a. Describe the process it has followed to determine its material topics, including:
i. how it has identified actual and potential, negative and positive impacts on the economy, environment, and people, including impacts on their human rights, across its activities and business relationships;
ii. how it has prioritized the impacts for reporting based on their significance;
b. specify the stakeholders and experts whose views have informed the process of
determining its material topics.</t>
  </si>
  <si>
    <t>2022 Overview Report, page 12</t>
  </si>
  <si>
    <t>General Disclosure - Material Topics</t>
  </si>
  <si>
    <t>The organization shall:
a. list its material topics;
b. report changes to the list of material topics compared to the previous reporting period.</t>
  </si>
  <si>
    <t>For each material topic reported under Disclosure 3-2, the organization shall:
a.  describe the actual and potential, negative and positive impacts on the economy, environment, and people, including impacts on their human rights;
b. report whether the organization is involved with the negative impacts through its activities or as a result of its business relationships, and describe the activities or business relationships;.
c. describe its policies or commitments regarding the material topic;
d. describe actions taken to manage the topic and related impacts, including:
i. actions to prevent or mitigate potential negative impacts;
ii. actions to address actual negative impacts, including actions to provide for or cooperate in their remediation;
iii. actions to manage actual and potential positive impacts;
e. report the following information about tracking the effectiveness of the actions taken:
i. processes used to track the effectiveness of the actions;
ii. goals, targets, and indicators used to evaluate progress;
iii. the effectiveness of the actions, including progress toward the goals and targets;
iv. lessons learned and how these have been incorporated into the organization’s operational policies and procedures;
f. describe how engagement with stakeholders has informed the actions taken (3-3-d) and how it has informed whether the actions have been effective (3-3-e).</t>
  </si>
  <si>
    <t>Local Procurement Context</t>
  </si>
  <si>
    <t>LPRM Standard</t>
  </si>
  <si>
    <t>Metric</t>
  </si>
  <si>
    <t>Disclosures</t>
  </si>
  <si>
    <t>Mining Company Name</t>
  </si>
  <si>
    <t>New Gold</t>
  </si>
  <si>
    <t>Reporting Period</t>
  </si>
  <si>
    <t>January 1 to December 31, 2023</t>
  </si>
  <si>
    <t xml:space="preserve">Average number of workers on mine site at once during the reporting period: </t>
  </si>
  <si>
    <t>LPRM - Procurement</t>
  </si>
  <si>
    <t>New Afton</t>
  </si>
  <si>
    <t>Rainy River</t>
  </si>
  <si>
    <t>Estimated year of mine closure (if producing) or estimated mine life for a mine under development:</t>
  </si>
  <si>
    <t>Stage of the asset, including any significant expansion development underway:</t>
  </si>
  <si>
    <t>102-32</t>
  </si>
  <si>
    <t>The highest committee or position that formally reviews and approves the organization’s sustainability report and ensures that all material topics are covered</t>
  </si>
  <si>
    <t>General Disclosures - Governance</t>
  </si>
  <si>
    <t>Corporate</t>
  </si>
  <si>
    <t>SASB Standard</t>
  </si>
  <si>
    <t xml:space="preserve">2022
</t>
  </si>
  <si>
    <t>EM-MM-150a.4</t>
  </si>
  <si>
    <t xml:space="preserve">Total weight of non-mineral waste generated </t>
  </si>
  <si>
    <t>EM-MM-150a.5</t>
  </si>
  <si>
    <t xml:space="preserve">Total weight of tailings produced </t>
  </si>
  <si>
    <t>3,152,000 tonnes</t>
  </si>
  <si>
    <t>EM-MM-150a.6</t>
  </si>
  <si>
    <t>Total weight of waste rock generated</t>
  </si>
  <si>
    <t>496,000 tonnes</t>
  </si>
  <si>
    <t>9,701,252 tonnes</t>
  </si>
  <si>
    <t>EM-MM-150a.7</t>
  </si>
  <si>
    <t>Total weight of hazardous waste generated</t>
  </si>
  <si>
    <t>43.3 tonnes, 243,688 L</t>
  </si>
  <si>
    <t>3,474.66 tonnes</t>
  </si>
  <si>
    <t>EM-MM-150a.8</t>
  </si>
  <si>
    <t xml:space="preserve">Total weight of hazardous waste recycled </t>
  </si>
  <si>
    <t>EM-MM-150a.9</t>
  </si>
  <si>
    <t xml:space="preserve">Number of significant incidents associated with hazardous materials and waste management </t>
  </si>
  <si>
    <t>EM-MM-150a.10</t>
  </si>
  <si>
    <t>Description of waste and hazardous materials management policies and procedures for active and inactive operations</t>
  </si>
  <si>
    <t>Using small scrap LV tires as bases to keep delineators in place and prevent from falling over in high winds. 
Donation of used office equipment to local community. 
Usage of extra-large pallets and shipping containers as site storage and docking.</t>
  </si>
  <si>
    <t xml:space="preserve">Materials  </t>
  </si>
  <si>
    <t xml:space="preserve">Location in 2022 ESG Report
</t>
  </si>
  <si>
    <t>301-1 Materials used by weight or volume</t>
  </si>
  <si>
    <t>3/4" balls (metric tonnes)</t>
  </si>
  <si>
    <t>6.25 S60 SAG Balls (metric tonnes)</t>
  </si>
  <si>
    <t>301-2 Recycled input materials used</t>
  </si>
  <si>
    <t>New Gold does not report on this disclosure.</t>
  </si>
  <si>
    <t>301-3 Reclaimed products and their packaging materials</t>
  </si>
  <si>
    <t>GRI 301: Materials 2016</t>
  </si>
  <si>
    <t xml:space="preserve">301-1 Materials used by weight or volume
</t>
  </si>
  <si>
    <t>The reporting organization shall report the following information: 
a. Total weight or volume of materials that are used to produce and package the organization’s primary products and services during the reporting period, by:
i. non-renewable materials used;
ii. renewable materials used.</t>
  </si>
  <si>
    <t>Materials has not been identified as one of the top material topics for New Gold. We have not included it in the 2022 ESG Report.</t>
  </si>
  <si>
    <t>Environmental - Materials</t>
  </si>
  <si>
    <t>Cyanide: 0 (metric tonnes)
Acid: 0 metric tonndes
Flocculant: 68.8 (metric tonnes)
Caustic soda: 0 metric tonnes
Lime: 2001 (metric tonnes)
Anti-scalant: 10350 (Weight (kg))
Polyfroth h57: 56.6 (metric tonnes)
2" balls : 746 (metric tonnes)
5" balls: 0 (metric tonnes)
6.25 S60 SAG Balls (metric tonnes): 252 (metric tonnes)</t>
  </si>
  <si>
    <t>Cerro San Pedro</t>
  </si>
  <si>
    <t xml:space="preserve">The reporting organization shall report the following information:
a. Percentage of recycled input materials used to manufacture the organization's primary products and services.
</t>
  </si>
  <si>
    <t xml:space="preserve">The reporting organization shall report the following information:
a. Percentage of reclaimed products and their packaging materials for each product category.
b. How the data for this disclosure have been collected.
</t>
  </si>
  <si>
    <t>GRI Standard</t>
  </si>
  <si>
    <t>306-1 Waste generation and significant waste-related impacts</t>
  </si>
  <si>
    <t>Inputs: Fuel, Process Materials/ Equipment Materials, Packaging. Activity: Mining activities and production.</t>
  </si>
  <si>
    <t>306-2 Management of significant waste-related impacts</t>
  </si>
  <si>
    <t>If the waste generated by the organization in its own activities is managed by a third party, a description of the processes used to determine whether the third party manages the waste in line with contractual or legislative obligations.</t>
  </si>
  <si>
    <t>In the process of selecting a third-party vendor, bids are submitted to New Afton. The companies chosen must exhibit they are compliant with hazardous waste regulations set by federal and provincial legislation. The vendor must comply with New Gold's hazardous waste manifest process, provide all required documentation and have response plans in place for emergencies.</t>
  </si>
  <si>
    <t>Third parties collect and remove onsite waste. Their contract states for waste to be collected and removed as per Ontario Regulation 347 and the TDG Act. Site departmental inspections are completed regularly by Environmental personnel, which includes waste. Also waste roll offs and front dumps are checked twice a week, minimum, to ensure proper segregation.</t>
  </si>
  <si>
    <t>The processes used to collect and monitor waste-related data.</t>
  </si>
  <si>
    <t>Data is collected from third-party waste vendors through online data entry and manifests provided for breaking down materials removed from site.</t>
  </si>
  <si>
    <t>306-3 Waste generated</t>
  </si>
  <si>
    <t>Total weight of waste generated (tonnes)</t>
  </si>
  <si>
    <t>Contextual information necessary to understand the data and how the data has been compiled</t>
  </si>
  <si>
    <t>Total hazardous weight plus scrap steel.</t>
  </si>
  <si>
    <t>306-4 Waste diverted from disposal</t>
  </si>
  <si>
    <t>Total weight of waste diverted from disposal in metric tons (tonnes)</t>
  </si>
  <si>
    <t xml:space="preserve">43.3
</t>
  </si>
  <si>
    <t xml:space="preserve">3.516 
</t>
  </si>
  <si>
    <t xml:space="preserve">1,125.35
</t>
  </si>
  <si>
    <t xml:space="preserve">68.72 
</t>
  </si>
  <si>
    <t>A breakdown of the total weight in metric tons of hazardous waste and of non-hazardous waste diverted from disposal (tonnes) onsite and offsite.</t>
  </si>
  <si>
    <t>Contextual information necessary to understand the data and how the data has been compiled.</t>
  </si>
  <si>
    <t>306-5 Waste directed to disposal</t>
  </si>
  <si>
    <t xml:space="preserve">220.86
</t>
  </si>
  <si>
    <t xml:space="preserve">211.6
</t>
  </si>
  <si>
    <t xml:space="preserve">0 
</t>
  </si>
  <si>
    <t xml:space="preserve">211.60
</t>
  </si>
  <si>
    <t xml:space="preserve">Onsite: 0% ii. Offsite: 100%
</t>
  </si>
  <si>
    <t>All directed waste was collected and transported by Waste Connections and GFL, third party vendors. Numbers received from them.</t>
  </si>
  <si>
    <t>Non-hazardous waste total was collected from a third-party vendor, Waste connections.</t>
  </si>
  <si>
    <t>Waste</t>
  </si>
  <si>
    <t>GRI 306: Waste 2020</t>
  </si>
  <si>
    <t>3-3 Management of material topics</t>
  </si>
  <si>
    <t>Other than tailings, waste has not been identified as one of the top material topics for New Gold. We have no included this in the ESG Report however have this information in the supplementary GRI data table within this Excel Factbook.</t>
  </si>
  <si>
    <t>a. For the organization’s significant actual and potential waste-related impacts, a description of: 
i. the inputs, activities, and outputs that lead or could lead to waste-related impacts;
ii. whether these impacts relate to waste generated in the organization’s own activities or to waste generated upstream or downstream in its value chain.</t>
  </si>
  <si>
    <t>Environmental - Waste</t>
  </si>
  <si>
    <t>i.Inputs: Fuel, Process Materials, Equipment Materials, Packaging
Activities: Mining activities and production
ii.These impacts are related to waste generated at the site and include waste oil, waste grease, filters from maintenance of equipment and wood, crates, plastics and cardboard from packaging of materials. Site wide general waste is generated as well.</t>
  </si>
  <si>
    <t xml:space="preserve">As a result of the environmental closure process, no waste from the mining operation is generated. The few waste that is generated is managed by a third party, in compliance with Mexican environmental regulations.
</t>
  </si>
  <si>
    <t>The reporting organization shall report the following information: 
a. Actions, including circularity measures, taken to prevent waste generation in the organization’s own activities and upstream and downstream in its value chain, and to manage significant impacts from waste generated.
b.  If the waste generated by the organization in its own activities is managed by a third party, a description of the processes used to determine whether the third party manages the waste in line with contractual or legislative obligations.
c. The processes used to collect and monitor waste-related data.</t>
  </si>
  <si>
    <t>a. Using small scrap LV tires as bases to keep delineators in place and prevent from falling over in high winds. Donation of used onsite items for recycling to local community continues. Usage of extra-large pallets and shipping containers as site storage and docking.
b. : Third parties collect and remove onsite waste. Their contract states for waste to be collected and removed as per Ontario Regulation 347 and the TDG Act. Site departmental inspections are completed regularly by Environmental personnel, which includes waste. Also waste roll offs and front dumps are checked twice a week, minimum, to ensure proper segregation.
c.  Waste data is collected on an iPad during twice weekly bin inspections and then loaded into a GIS generated report. Also, an average of 8 monthly Environmental inspections of site areas occur to ensure compliance. Data for hazardous waste is collected via manifests, invoices and the new RPRA (Resource Productivity and Recovery Authority) Hazardous Waste Program Registry.</t>
  </si>
  <si>
    <t xml:space="preserve">The reporting organization shall report the following information:
a. Total weight of waste generated in metric tons, and a breakdown of this total by composition of the waste.
b.  Contextual information necessary to understand the data and how the data has been compiled.
</t>
  </si>
  <si>
    <t>a. 1230.619 (Tonnes)
b.  Total was compiled from diverted (1000.297 T) + directed (220.864 T). Also noting the 130,852 L of waste which is not represented in this figure. All waste collected by ABC Recycling, GFL, Sumas, and Waste Connections</t>
  </si>
  <si>
    <t>a. 393.73 (Tonnes)
b.  Total hazardous weight plus scrap steel.</t>
  </si>
  <si>
    <t>a. 3474.66 (Tonnes)
b. Total Hazardous Waste for 2022 is 3474.66 tonnes
- Oil skimmings and sludge: 956.51 tonnes
- Acid waste: 0.02 tonnes
- Aliphatic solvents: 0.27 tonnes
- Waste oil and lubricants: 2281.84 tonnes
- Other inorganic acid wastes: 8 tonnes
- Paint/coating residues: 0.2 tonnes
- Petroleum distillates: 3.77 tonnes
- Light fuels: 62.33 tonnes
- Inorganic lab chemicals: 4.4 tonnes
- Amines: 0.01 tonnes
- Other specified organic: 50.2 tonnes
- Aliphatic solvents: 52.59 tonnes
- Waste compressed gases: 0.08 tonnes
- Amines: 4.1 tonnes
- Other specified inorganics: 15.3 tonnes
- Inorganic lab chemicals: 17.52 tonnes
- Organic lab chemicals: 17.52 tonnes</t>
  </si>
  <si>
    <t>a. 67.4 (Tonnes)
b. The waste generated is that derived from the process of decommissioning and environmental closure of the mine. The decommissioning processes are recorded in a logbook, which establishes the destination of the waste generated</t>
  </si>
  <si>
    <t xml:space="preserve">The reporting organization shall report the following information:
a. Total weight of waste diverted from disposal in metric tons, and a breakdown of this total by composition of the waste.
b.  Total weight of hazardous waste diverted from disposal in metric tons, and a breakdown of this total by the following recovery operations:
i. Preparation for reuse;
ii. Recycling;
iii. Other recovery operations.
c. Total weight of non-hazardous waste diverted from disposal in metric tons, and a breakdown of this total by the following recovery operations:
i. Preparation for reuse;
ii. Recycling;
iii. Other recovery operations.
d. For each recovery operation listed in Disclosures 306-4-b and 306-4-c, a breakdown of the total weight in metric tons of hazardous waste and of non-hazardous waste diverted from disposal:
i. onsite;
ii. offsite.
e. Contextual information necessary to understand the data and how the data has been compiled.
</t>
  </si>
  <si>
    <t>a. 1009.755 (Tonnes)
b. 9.458 (Tonnes)
c. 1000.297 (Tonnes)
d. i. Onsite: Not available ii. Offsite: Not available
e. Nothing to add.</t>
  </si>
  <si>
    <t>a. 1168.65 (Tonnes)
b. 43.3 (Tonnes)
c. 1,125.35 (Tonnes)
d. Not available
e. Hazardous waste diverted from landfill:
Aerosols - 1.9 t
Plastic drum recycling - 0.03 t
Mixed fuel - 400 L
Oily water - 200 L
Drained oil filter - 7.4 t 
Waste oil - 241,688 L
Plastic collected - 2.4 t 
Waste grease - 7.6 t
Lead cupels - 2.8 t
Waste hydraulic hoses - 9.5 t
Oily sludge (&lt;3%) - 400L
Liquid waste - 1,000 L
Oily debris - 11.7 t
Total : 243,688 L + 43.3 t
Non-hazardous waste diverted from landfill (tonnes) :
General scrap - 494 
Co-mingled - 24.09 
Wood - 158.02 
Mixed C&amp;D - 344.38 
OCC - 11.49 
Insulated copper wire - 3.4
Copper (#1 solids) - 0.26 
LG Copper Teck - 9.7 
SM Copper Teck -  9.5 
Brass (scrap) - 1.22 
Aluminum - 0.79 
Electrical Motors - 0.1 
OTR Tires - 68.9 
Total - 1,125.35 t</t>
  </si>
  <si>
    <t>a.129.09 (Tonnes)
b.  12.06 (Tonnes)
c. 117.03 (Tonnes)
d. i. Onsite: 0 ii. Offsite: 129.09 (Tonnes)
e. Data taken from Contractor invoices</t>
  </si>
  <si>
    <t>a. 72.236 (Tonnes)
b. 3.516 (Tonnes)
c. 68.72 (Tonnes)
d. onsite 0 (Tonnes) offsite 72.236 (Tonnes)
e. Data taken from Contractor invoices.</t>
  </si>
  <si>
    <t xml:space="preserve">The reporting organization shall report the following information:
a. Total weight of waste directed to disposal in metric tons, and a breakdown of this total by composition of the waste.
b. Total weight of hazardous waste directed to disposal in metric tons, and a breakdown of this total by the following disposal operations:
i. Incineration (with energy recovery);
ii. Incineration (without energy recovery);
iii. Landfilling;
iv. Other disposal operations.
c. Total weight of non-hazardous waste directed to disposal in metric tons, and a breakdown of this total by the following disposal operations:
i. Incineration (with energy recovery);
ii. Incineration (without energy recovery);
iii. Landfilling;
iv. Other disposal operations.
d. For each disposal operation listed in Disclosures 306-5-b and 306-5-c, a breakdown of the total weight in metric tons of hazardous waste and of non-hazardous waste directed to disposal:
i. onsite;
ii. offsite.
e. Contextual information necessary to understand the data and how the data has been compiled.
</t>
  </si>
  <si>
    <t>a.  220.864 (Tonnes)
b.  2.405 (Tonnes)
c.  218.396 (Tonnes)
d. i. Onsite: 0% ii. Offsite: 100%
e. All directed waste was collected and transported by Waste Connections and GFL, third party vendors. Numbers received from them.</t>
  </si>
  <si>
    <t>a. 211.6 (Tonnes)
b. 0 (Tonnes)
c. 211.6 (Tonnes)
d. 0 %
e. Non-hazardous waste total was collected from a third-party vendor, Waste connections.</t>
  </si>
  <si>
    <t>a.  0 (Tonnes)
b. 0 (Tonnes)
c.  0 (Tonnes)
d. i. Onsite: 0% ii. Offsite: 0%
e. Contextual information necessary to understand the data and how the data has been compiled: Nothing to add.</t>
  </si>
  <si>
    <t>a. 0 (Tonnes)
b. 0 (Tonnes)
c. 0 (Tonnes)
d. 0 %
e. Not applicable</t>
  </si>
  <si>
    <t>Not applicable</t>
  </si>
  <si>
    <t>Site</t>
  </si>
  <si>
    <t>Not Reported/Omitted</t>
  </si>
  <si>
    <t>Explanation</t>
  </si>
  <si>
    <t>Corporate Head Office</t>
  </si>
  <si>
    <t xml:space="preserve">Waste and hazardous materials management </t>
  </si>
  <si>
    <t>MM3  EM-MM-150a.1  EM-MM-150a.2  EM-MM-150a.3</t>
  </si>
  <si>
    <t>Describe the risks associated with overburden (including waste rock)</t>
  </si>
  <si>
    <t>Total amount of tailings (including sludges) generated during the year (in tonnes)</t>
  </si>
  <si>
    <t>2,970,929 tonnes</t>
  </si>
  <si>
    <t>Not reported</t>
  </si>
  <si>
    <t>0 tonnes</t>
  </si>
  <si>
    <t>As a result of the environmental closure process, no waste from the mining operation is generated. The few waste that is generated is managed by a third party, in compliance with Mexican environmental regulations.</t>
  </si>
  <si>
    <t>Biodiversity and Reclamation</t>
  </si>
  <si>
    <t xml:space="preserve">Biodiversity  </t>
  </si>
  <si>
    <t>304-1 Operational sites in, or adjacent to, protected areas and areas of high biodiversity value</t>
  </si>
  <si>
    <t>304-2 Significant impacts of activities, products and services on biodiversity</t>
  </si>
  <si>
    <t>304-3 Habitats protected or restored</t>
  </si>
  <si>
    <t>Whether partnerships exist with third parties to protect or restore habitat areas distinct from where the organization has overseen and implemented restoration or protection measures.</t>
  </si>
  <si>
    <t>No third party partnerships at this time.</t>
  </si>
  <si>
    <t>Status of each area based on its condition at the close of the reporting period.</t>
  </si>
  <si>
    <t>EM-MM-160a.1</t>
  </si>
  <si>
    <t>Description of environmental management policies and practices for active sites</t>
  </si>
  <si>
    <t>EM-MM-160a.2</t>
  </si>
  <si>
    <t>Percentage of mine sites where acid rock drainage is: 
(1) predicted to occur</t>
  </si>
  <si>
    <t>(2) actively mitigated</t>
  </si>
  <si>
    <t>(3) under treatment or remediation</t>
  </si>
  <si>
    <t>EM-MM-160a.3</t>
  </si>
  <si>
    <t>Percentage of (1) proved and (2) probable reserves in or near sites with protected conservation status or endangered species habitat</t>
  </si>
  <si>
    <t>304-4 IUCN Red List species and national conservation list species with habitats in areas affected by operations</t>
  </si>
  <si>
    <t>Vulnerable</t>
  </si>
  <si>
    <t>Near threatened</t>
  </si>
  <si>
    <t>Least concern</t>
  </si>
  <si>
    <t>Tax</t>
  </si>
  <si>
    <t>GRI 207: Tax 2019</t>
  </si>
  <si>
    <t>207-1 Approach to tax</t>
  </si>
  <si>
    <t>207-2 Tax governance, control, and risk management</t>
  </si>
  <si>
    <t>207-3 Stakeholder engagement and management of concerns related to tax</t>
  </si>
  <si>
    <t>207-4 Country-by-country reporting</t>
  </si>
  <si>
    <t>GRI 304: Biodiversity 2016</t>
  </si>
  <si>
    <t>2022 Environmental Report, page 10</t>
  </si>
  <si>
    <t>2023 Environmental Report, page 10</t>
  </si>
  <si>
    <t>Northern Pike were found to be present in the West Creek Diversion in 2022 which is the first time a true sport fish has been recorded in our constructed fish habitat compensation structures. In general, in our receiving water way (the Pinewood River) Pike are being seen in greater numbers further upstream towards the RRM which was rare during baseline studies.</t>
  </si>
  <si>
    <t>304-1 Operational sites owned, leased, managed in, or adjacent to, protected areas and areas of high biodiversity value outside protected areas</t>
  </si>
  <si>
    <t>The reporting organization shall report the following information:
a. For each operational site owned, leased, managed in, or adjacent to, protected areas and areas of high biodiversity value outside protected areas, the following information:
i. Geographic location; 
ii. Subsurface and underground land that may be owned, leased, or managed by the organization;
iii. Position in relation to the protected area (in the area, adjacent to, or containing portions of the protected area) or the high biodiversity value area outside protected areas;
iv. Type of operation (office, manufacturing or production, or extractive);
v. Size of operational site in km2 (or another unit, if appropriate);
vi. Biodiversity value characterized by the attribute of the protected area or area of high biodiversity value outside the protected area (terrestrial, freshwater, or maritime ecosystem);
vii. Biodiversity value characterized by listing of protected status (such as IUCN Protected Area Management Categories, Ramsar Convention, national legislation).</t>
  </si>
  <si>
    <t>Environment - Biodiversity</t>
  </si>
  <si>
    <t>RRM is not located near an area that has been identified as having high biodiversity value or is protected</t>
  </si>
  <si>
    <t>2022 Environment Report, page 11</t>
  </si>
  <si>
    <t>No significant impacts in 2022.</t>
  </si>
  <si>
    <t>RRM is not located near an area that has been identified as having high biodiversity value or is protected. White Tailed Deer- During 2022 one deer had to be dispatched in the tailings pond as they had wondered out on to the tailings beach and became stuck. Unfortunately, there was no safe way to reach the deer to attempt a rescue. Therefore to mitigate this, we have the 14 km long 2.4-meter-high fence around the TMA but there is a 24-meter gap to allow haul trucks into the TMA and a 14-meter gap for light vehicle entry, so deer do get in from time to time. The 99.9972% of the TMA that is blocked by the fence keeps hundreds of other deer and other wildlife out. Turtles- During 2022 one Snapping Turtle and one Painted Turtle were discovered within the Wildlife Exclusion Fence that surrounds the TMA. They were both successfully relocated to natural water ways away from Mine activity.</t>
  </si>
  <si>
    <t>The reporting organization shall report the following information:
a. Size and location of all habitat areas protected or restored, and whether the success of the restoration measure was or is approved by independent external professionals.
b. Whether partnerships exist with third parties to protect or restore habitat areas distinct from where the organization has overseen and implemented restoration or protection measures.
c. Status of each area based on its condition at the close of the reporting period.
d. Standards, methodologies, and assumptions used.</t>
  </si>
  <si>
    <t>Over 1800 hectares of terrestrial habitat and between 25-30 hectares of aquatic habitat. Terrestrial habitat is monitored by consultants as directed by provincial and federal government bodies. These areas were selected as suitable by those same government bodies. Aquatic habitat was designed and is monitored by consultants with direction from provincial and federal government bodies. No third party partnerships at this time. Terrestrial habitats remain at baseline condition or better. 2 Bobolink Overall Benefit Areas were rehabilitated in 2018 and are now functioning correctly (43.5 ha total) Aquatic habitats. Stockpile Pond and Diversion have not met most targets due to lack of water and the decision has been made to modify Stockpile Pond so it is not a barrier to fish and create 3.5 hectares of new habitat on-site to make up for the lost habitat. this is scheduled for completion 2024. Teeple Pond is lacking species diversity 8/9 after its 5th year of monitoring. Discussions are with DFO and ECCC have occurred and 7 species which the pond does have has been deemed an appropriate number. 2022 was the 5th year of monitoring for the Clark and West Creek systems. West Creek showed over target levels of diversity and abundance (seine netting). Clark Creek shows well over target abundance but lacks diversity, 8/12 species required. Another year of monitoring may be required for Clark Creek and/or an amendment to the success criteria.</t>
  </si>
  <si>
    <t>The reporting organization shall report the following information:
a. Total number of IUCN Red List species and national conservation list species with habitats in areas affected by the operations of the organization, by level of extinction risk:
i. Critically endangered
ii. Endangered
iii. Vulnerable
iv. Near threatened
v. Least concern</t>
  </si>
  <si>
    <t>Biodiversity Management Plan</t>
  </si>
  <si>
    <t>The number and percentage of total sites identified as requiring biodiversity management plans according to stated criteria, and the number (percentage) of those sites with plans in place.</t>
  </si>
  <si>
    <t>CSP</t>
  </si>
  <si>
    <t>Total amount of land newly disturbed (Hectares)</t>
  </si>
  <si>
    <t>Total amount of land newly rehabilitated (Hectares)</t>
  </si>
  <si>
    <t>Total land disturbed and not yet rehabilitated (closing balance) (Hectares)</t>
  </si>
  <si>
    <t>Biodiversity impacts</t>
  </si>
  <si>
    <t>2022 Environment Report, page 10</t>
  </si>
  <si>
    <t>Percentage of mine sites where acid rock drainage is: (1) predicted to occur, (2) actively mitigated, and (3) under treatment or remediation</t>
  </si>
  <si>
    <t>(1) 0%
(2) &lt;1%
(3) 0%</t>
  </si>
  <si>
    <t>1. Zero
2. All waste rock is geochemically characterized to identify if there is risk, then placed in the Ministry of Energy, Mines and Low Carbon Innovation (EMLI) authorized disposal location (subsidence zone and open pit) 
3. Not required</t>
  </si>
  <si>
    <t>3. East waste dump – 3%
Open pit – 5%
Leaching pad – 9.35%</t>
  </si>
  <si>
    <t>(1) 100% RR is predicted to occur
(2) is predicted to occur, mitigated by rock identification and best practice storage
(3) minor active remediation is occurring 
These comments only reflect the rock, not tails.</t>
  </si>
  <si>
    <t>1. 100% is predicted to occur
2. Is predicted to occur, mitigated by rock identification and best practice storage
3. Minor active remediation is occurring 
These comments only reflect the rock, not tails</t>
  </si>
  <si>
    <t>100 (Percentage (%))</t>
  </si>
  <si>
    <t>0 (Percentage (%))</t>
  </si>
  <si>
    <t>0% (Percentage (%))</t>
  </si>
  <si>
    <t>Disclosure</t>
  </si>
  <si>
    <t>The number and percentage of total sites identified as requiring biodiversity management plans according to stated criteria, and the number (percentage) of those sites with plans in place</t>
  </si>
  <si>
    <t>Environment - Biodiversity MM2</t>
  </si>
  <si>
    <t>Across Operations</t>
  </si>
  <si>
    <t>Reclamation</t>
  </si>
  <si>
    <t>Total land disturbed and not yet rehabilitated (opening balance) (Hectares)</t>
  </si>
  <si>
    <t>Environment - Biodiversity MM1</t>
  </si>
  <si>
    <t>Tailings Storage Facilities (TSF) Inventory Table</t>
  </si>
  <si>
    <t>Facility Name</t>
  </si>
  <si>
    <t>New Afton Tailings Storage Facility (NATSF)</t>
  </si>
  <si>
    <t>Pothook Tailings Storage Facility (PHTSF)</t>
  </si>
  <si>
    <t>Historic Afton Tailings Storage Facility (HATSF)</t>
  </si>
  <si>
    <t>Afton Pit Tailings Storage Facility (APTSF)</t>
  </si>
  <si>
    <t>Rainy River Tailings Management Area (RRTMA)</t>
  </si>
  <si>
    <t>Kamloops, British Columbia, Canada</t>
  </si>
  <si>
    <t>Ontario, Canada
48.869052 N; 94.060457 W</t>
  </si>
  <si>
    <t>Ownership Status</t>
  </si>
  <si>
    <t>New Gold Inc.</t>
  </si>
  <si>
    <t>Operational Status</t>
  </si>
  <si>
    <t>Active</t>
  </si>
  <si>
    <t>Construction Method</t>
  </si>
  <si>
    <t>Downstream</t>
  </si>
  <si>
    <t>Open pit</t>
  </si>
  <si>
    <t>Centerline</t>
  </si>
  <si>
    <t>Maximum Permitted Storage Capacity</t>
  </si>
  <si>
    <t xml:space="preserve"> 46.5 Mt</t>
  </si>
  <si>
    <t xml:space="preserve"> 5.1 Mt</t>
  </si>
  <si>
    <t>37 Mt</t>
  </si>
  <si>
    <t>61 Mt</t>
  </si>
  <si>
    <t>65.3 Mm3</t>
  </si>
  <si>
    <t>Current Amount of Tailings Stored</t>
  </si>
  <si>
    <t xml:space="preserve"> 41 Mt</t>
  </si>
  <si>
    <t>5 Mt</t>
  </si>
  <si>
    <t xml:space="preserve"> 2 Mt</t>
  </si>
  <si>
    <t>38.3 Mm3</t>
  </si>
  <si>
    <t>Extreme</t>
  </si>
  <si>
    <t>Very High</t>
  </si>
  <si>
    <t>High</t>
  </si>
  <si>
    <t>Date of most recent independent technical review (ITRB)</t>
  </si>
  <si>
    <t>N/A</t>
  </si>
  <si>
    <t>Material Findings</t>
  </si>
  <si>
    <t>No material findings at most recent ITRB</t>
  </si>
  <si>
    <t xml:space="preserve"> N/A, TSF only in first year deposition. No independent review required yet.</t>
  </si>
  <si>
    <t>Mitigation Measures</t>
  </si>
  <si>
    <t>Site Specific EPRP</t>
  </si>
  <si>
    <t>TMA specific EPRP is included in the OMS Manual</t>
  </si>
  <si>
    <t>Reportable Tailings Related Incidents</t>
  </si>
  <si>
    <t>Number of reportable tailings related incidents during the reporting period</t>
  </si>
  <si>
    <t>Metric Name</t>
  </si>
  <si>
    <t>Sub-metric Name</t>
  </si>
  <si>
    <t>Company-wide</t>
  </si>
  <si>
    <t>In-pit tailings</t>
  </si>
  <si>
    <t>Environmental - Tailings Storage Facility Management - ESG</t>
  </si>
  <si>
    <t>[Note to Draft: Appears figures for New Afton, which has TSFs, are missing for this "Tailings" section. We have added in red reference to any data available in the ESG Report.]</t>
  </si>
  <si>
    <t>0 (Tonnes)</t>
  </si>
  <si>
    <t>Number of reportable tailings – related incidents during the reporting period</t>
  </si>
  <si>
    <t>Environmental - Tailings Storage Facility Management - ESG / ESG Reporting - Environment</t>
  </si>
  <si>
    <t>Percentage of potential acid generating (PAG) tailings</t>
  </si>
  <si>
    <t>Rainy River is the only site with PAG tailing with 61% PAG tailings.</t>
  </si>
  <si>
    <t>Sub-sea tailings (Tonnes)</t>
  </si>
  <si>
    <t>Sub-surface tailings (Tonnes)</t>
  </si>
  <si>
    <t>Tailings to surface (Tonnes)</t>
  </si>
  <si>
    <t>8,764,482 (Tonnes)</t>
  </si>
  <si>
    <t>Total tailings generated (Tonnes)</t>
  </si>
  <si>
    <t>SASB Code</t>
  </si>
  <si>
    <t xml:space="preserve">Tailings storage facilities management </t>
  </si>
  <si>
    <t>EM-MM-540a.1</t>
  </si>
  <si>
    <t>Tailings storage facility inventory table: (1) facility name, (2) location, (3) ownership status, (4) operational status, (5) construction method, (6) maximum permitted storage capacity, (7) current amount of tailings stored, (8) consequence classification, (9) date of most recent independent technical review, (10) material findings, (11) mitigation measures, (12) site-specific Emergency Preparedness and Response Plans (EPRPs)</t>
  </si>
  <si>
    <t>Environmental - Tailings Storage Facility Management</t>
  </si>
  <si>
    <t>See table below</t>
  </si>
  <si>
    <t>EM-MM-540a.2.</t>
  </si>
  <si>
    <t xml:space="preserve">Summary of tailings management systems and governance structure used to monitor and maintain the stability of tailings storage facilities </t>
  </si>
  <si>
    <t>2022 Environment Report, page 15</t>
  </si>
  <si>
    <t>EM-MM-540a.3</t>
  </si>
  <si>
    <t xml:space="preserve">Approach to development of EPRPs for tailings storage facilities </t>
  </si>
  <si>
    <t>Interactions with Water</t>
  </si>
  <si>
    <t>303-1 Interactions with water as a shared resource</t>
  </si>
  <si>
    <t>303-2 Management of water discharge-related impacts</t>
  </si>
  <si>
    <t>Other managed water (ML)</t>
  </si>
  <si>
    <t>Water discharge (ML)</t>
  </si>
  <si>
    <t>Water consumption (ML)</t>
  </si>
  <si>
    <t>Water reused (ML)</t>
  </si>
  <si>
    <t>Water recycled (ML)</t>
  </si>
  <si>
    <t>Operational water use (ML)</t>
  </si>
  <si>
    <t>Water Metrics by Source and Location</t>
  </si>
  <si>
    <t>Surface water</t>
  </si>
  <si>
    <t>Groundwater</t>
  </si>
  <si>
    <t>Sea water</t>
  </si>
  <si>
    <t>Third-party water</t>
  </si>
  <si>
    <t>Change of Storage</t>
  </si>
  <si>
    <t>High or Extremely High Baseline Water Stress</t>
  </si>
  <si>
    <t>EM-MM-140a.1</t>
  </si>
  <si>
    <t>Total fresh water withdrawn, total fresh water consumed, percentage of each in regions with High or Extremely High Baseline Water Stress.</t>
  </si>
  <si>
    <t>New Gold operations are not in locations with High or Extremely High Baseline Water Stress</t>
  </si>
  <si>
    <t>EM-MM-140a.2</t>
  </si>
  <si>
    <t>Number of incidents of non-compliance associated with water quality permits, standards and regulations.</t>
  </si>
  <si>
    <t>GRI 303: Water and Effluents 2018</t>
  </si>
  <si>
    <t>General Disclosure - Water</t>
  </si>
  <si>
    <t>INDEPENDENT TECHNICAL REVIEW BOARD
The Independent Technical Review Board (ITRB) is an observational oversight body consisting of recognized senior experts in the areas of geotechnical engineering, hydrogeology, and geochemistry. On a bi-annual basis, the ITRB meets with New Gold’s technical personnel and consultants over three days to review ongoing open pit mining, tailings management facility and waste stockpile design, construction, operation, maintenance, monitoring, and long-term closure planning with particular attention made to tailings and water management. 
Following each meeting, the ITRB issues a report to New Gold’s Management that summarizes their findings and details their recommendations. The recommendations provide senior management and site personnel with expertise and advice on geotechnical, geochemical, and hydrogeological issues. All recommendations made by the ITRB are managed in an action log to ensure that responsibility is assigned, and the recommendations made are followed to completion. Through the ITRB review and recommendations, New Gold continues to improve site practices towards operational excellence and best outcomes for our people, communities, partners, and stakeholders.</t>
  </si>
  <si>
    <t>The reporting organization shall report the following information:
a. A description of how the organization interacts with water, including how and where water is withdrawn, consumed, and discharged, and the water-related impacts the organization has caused or contributed to, or that are directly linked to its operations, products, or services by its business relationships (e.g., impacts caused by runoff).
b. A description of the approach used to identify water-related impacts, including the scope of assessments, their timeframe, and any tools or methodologies used.
c. A description of how water-related impacts are addressed, including how the organization works with stakeholders to steward water as a shared resource, and how it engages with suppliers or customers with significant water-related impacts.
d. An explanation of the process for setting any water-related goals and targets that are part of the organization’s approach to managing water and effluents, and how they relate to public policy and the local context of each area with water stress.</t>
  </si>
  <si>
    <t>Environmental - Water and Effluents</t>
  </si>
  <si>
    <t>a. RRM collects and manages site runoff and seepage which is designated as contact water. Contact water is treated and discharged to the environment as per provincial and federal requirements. RRM utilized reuse water from the TMA and seepage collection, which makes up the majority of the water use within the mill. Runoff, direct precipitation and groundwater seepage also contribute to the site water balance.
b. Surface water (quality and flow) and groundwater (quality and level) sampling is completed as per the sampling frequencies set by provincial and federal agencies. In addition, site water balance model is updated monthly, and the updated model is used to inform decisions in near future associated with water management.
c. Water-related impacts are addressed through surface water and groundwater monitoring. RRM involves with transboundary water group; engage with regulators and FN through various tables.
d. The RRM is not located in a high water stressed area. Environmental goals and objectives are established annually, including water management. RRM water targets for 2023 were focused on treatment and discharge rates and maintaining compliance with water volumes in the TMA. RRM measures water level three time a week during non winter months and weekly during winter. In addition, RRM uses water balance model to inform decisions in near future associated with water management.</t>
  </si>
  <si>
    <t>a. RRM collects and manages site runoff and seepage which is designated as contact water. Contact water is treated and discharged to the environment as per provincial and federal requirements. RRM utilized reuse water from the TMA and seepage collection, which makes up the majority of the water use within the mill. Runoff, direct precipitation and groundwater seepage also contribute to the site water balance.
b. Surface water (quality and flow) and groundwater (quality and level) sampling is completed as per the sampling frequencies set by provincial and federal agencies. In addition, site water balance model is updated monthly, and the updated model is used to inform decisions in near future associated with water management.
c. Water-related impacts are addressed through surface water and groundwater monitoring. RRM involves with transboundary water group; engage with regulators and FN through various tables.
d. The RRM is not located in a high water stressed area. Environmental goals and objectives are established annually, including water management. RRM water targets for 2022 were focused on treatment and discharge rates and maintaining compliance with water volumes in the TMA. RRM measures water level three time a week during non winter months and weekly during winter. In addition, RRM uses water balance model to inform decisions in near future associated with water management.</t>
  </si>
  <si>
    <t>The reporting organization shall report the following information:
a. A description of any minimum standards set for the quality of effluent discharge, and how these minimum standards were determined, including: 
i. how standards for facilities operating in locations with no local discharge requirements were determined;
ii. any internally developed water quality standards or guidelines;
iii. any sector-specific standards considered;
iv. whether the profile of the receiving waterbody was considered.</t>
  </si>
  <si>
    <t>New Afton does not discharge effluent.</t>
  </si>
  <si>
    <t>2023 Environmental Report, page 19- 20</t>
  </si>
  <si>
    <t>Minimum standards for effluent water quality are set by regulatory agencies and RRM follows the established standard</t>
  </si>
  <si>
    <t>CSP follows the established legal standards and methodologies and includes them into Environmental Management System.</t>
  </si>
  <si>
    <t>303-3 Water withdrawal</t>
  </si>
  <si>
    <t>2023 Environmental Report, page 20</t>
  </si>
  <si>
    <t>303-4 Water discharge</t>
  </si>
  <si>
    <t xml:space="preserve">The reporting organization shall report the following information:
a. Total water discharge to all areas in megaliters, and a breakdown of this total by the following types of destination, if applicable:
i. Surface water;
ii. Groundwater;
iii. Seawater;
iv. Third-party water, and the volume of this total sent for use to other organizations, if applicable.
b. A breakdown of total water discharge to all areas in megaliters by the following categories:
i. Freshwater (≤1,000 mg/L Total Dissolved Solids);
ii. Other water (&gt;1,000 mg/L Total Dissolved Solids).
c. Total water discharge to all areas with water stress in megaliters, and a breakdown of this total by the following categories:
i. Freshwater (≤1,000 mg/L Total Dissolved Solids);
ii. Other water (&gt;1,000 mg/L Total Dissolved Solids).
d. Priority substances of concern for which discharges are treated, including:
i. how priority substances of concern were defined, and any international standard, authoritative list, or criteria used;
ii. the approach for setting discharge limits for priority substances of concern;
iii. number of incidents of non-compliance with discharge limits.
e. Any contextual information necessary to understand how the data have been compiled, such as any standards, methodologies, and assumptions used.
</t>
  </si>
  <si>
    <t>Zero discharge system</t>
  </si>
  <si>
    <t>303-5 Water consumption</t>
  </si>
  <si>
    <t>The reporting organization shall report the following information: 
a. Total water consumption from all areas in megaliters.
b. Total water consumption from all areas with water stress in megaliters. Change in water storage in megaliters, if water storage has been identified as having a significant water-related impact.
c. Any contextual information necessary to understand how the data have been compiled, such as any standards, methodologies, and assumptions used, including whether the information is calculated, estimated, modeled, or sourced from direct measurements, and the approach taken for this, such as the use of any sector-specific factors.</t>
  </si>
  <si>
    <t>2022 Environmental Report, page 20</t>
  </si>
  <si>
    <t>Water management</t>
  </si>
  <si>
    <t>(1) Total fresh water withdrawn, (2) total fresh water consumed, (3) percentage of each in regions with High or Extremely High Baseline Water Stress</t>
  </si>
  <si>
    <t>(1) Total fresh water withdrawn:
(2) total fresh water consumed:
(3) percentage of each in regions with High or Extremely High Baseline Water Stress:</t>
  </si>
  <si>
    <t>(1) Total fresh water withdrawn: 0
(2) total fresh water consumed: 0
(3) percentage of each in regions with High or Extremely High Baseline Water Stress: 0</t>
  </si>
  <si>
    <t>Number of incidents of non-compliance associated with water quality permits, standards and regulations</t>
  </si>
  <si>
    <t>No incidents of non-compliance.</t>
  </si>
  <si>
    <t>Water</t>
  </si>
  <si>
    <t>Percent water recycled</t>
  </si>
  <si>
    <t>Total water recycled</t>
  </si>
  <si>
    <t>Total water use (consumed and recycled) (m3)</t>
  </si>
  <si>
    <t>Energy</t>
  </si>
  <si>
    <t xml:space="preserve">2021
</t>
  </si>
  <si>
    <t xml:space="preserve">2020
</t>
  </si>
  <si>
    <t>302-1 Energy consumption within the organization</t>
  </si>
  <si>
    <t xml:space="preserve">Total fuel consumption within the organization from non-renewable sources
</t>
  </si>
  <si>
    <t>Diesel (L)</t>
  </si>
  <si>
    <t>Gasoline (L)</t>
  </si>
  <si>
    <t>Propane (L)</t>
  </si>
  <si>
    <t>Explosives (kg)</t>
  </si>
  <si>
    <t>Natural gas (GJ)</t>
  </si>
  <si>
    <t xml:space="preserve">No renewable fuel consumption </t>
  </si>
  <si>
    <t>Total consumption</t>
  </si>
  <si>
    <t>Steam consumption</t>
  </si>
  <si>
    <t>Total sold</t>
  </si>
  <si>
    <t>No electricity sold</t>
  </si>
  <si>
    <t>No heating sold</t>
  </si>
  <si>
    <t>No cooling sold</t>
  </si>
  <si>
    <t>Steam sold</t>
  </si>
  <si>
    <t>No steam sold</t>
  </si>
  <si>
    <t>Total energy consumption</t>
  </si>
  <si>
    <t>Total (GJ)</t>
  </si>
  <si>
    <t>Total energy consumed (GJ)</t>
  </si>
  <si>
    <t>Percentage grid electricity (%)</t>
  </si>
  <si>
    <t>Percentage renewable (%)</t>
  </si>
  <si>
    <t>EM-MM-130a.1 Energy Management</t>
  </si>
  <si>
    <t>Energy Reductions</t>
  </si>
  <si>
    <t>GRI 302: Energy 2016</t>
  </si>
  <si>
    <t xml:space="preserve">The reporting organization shall report the following information:
a. Total fuel consumption within the organization from non-renewable sources, in joules or multiples, and including fuel types used.
b. Total fuel consumption within the organization from renewable sources, in joules or multiples, and including fuel types used.
c. In joules, watt-hours or multiples, the total:
i. electricity consumption
ii. heating consumption
iii. cooling consumption
iv. steam consumption
d. In joules, watt-hours or multiples, the total:
i. electricity sold
ii. heating sold
iii. cooling sold
iv. steam sold
e. Total energy consumption within the organization, in joules or multiples.
f. Standards, methodologies, assumptions, and/or calculation tools used.
g. Source of the conversion factors used.
</t>
  </si>
  <si>
    <t>2022 Environmental Report, page 7
Supplementary GRI Data</t>
  </si>
  <si>
    <t>Environmental - Energy</t>
  </si>
  <si>
    <r>
      <t xml:space="preserve">a.  42,378,137.86 L, gasoline: 1,147,190.1 L, propane: 3,691,412.93 L, natural gas: Not applicable, explosives: 14,805,627 (kg)
b.Not applicable
c. 
i. electricity consumption: 1,084,086
ii. heating consumption: Not applicable
iii. cooling consumption: Not applicable
iv. steam consumption: Not applicable
d. In joules, watt-hours or multiples, the total:
</t>
    </r>
    <r>
      <rPr>
        <sz val="11"/>
        <color rgb="FFFF0000"/>
        <rFont val="Arial"/>
        <family val="2"/>
      </rPr>
      <t>i. electricity sold:</t>
    </r>
    <r>
      <rPr>
        <sz val="11"/>
        <rFont val="Arial"/>
        <family val="2"/>
      </rPr>
      <t xml:space="preserve">
ii. heating sold: Not applicable
iii. cooling sold: Not applicable
iv. steam sold:L Not applicable
e.  2,919,222 GJ
f.  Canada Energy Regulator, Energy Conversion Tables
g. Source of the conversion factors used: Canada Energy Regulator, Energy Conversion Tables</t>
    </r>
  </si>
  <si>
    <t>302-2 Energy consumption outside of the organization</t>
  </si>
  <si>
    <t>The reporting organization shall report the following information:
a. Energy consumption outside of the organization, in joules or multiples.
b. Standards, methodologies, assumptions, and/or calculation tools used.
c. Source of the conversion factors used.</t>
  </si>
  <si>
    <t>Supplementary GRI Data</t>
  </si>
  <si>
    <t xml:space="preserve">a. Energy consumption outside of the organization, in joules or multiples: 
b. Standards, methodologies, assumptions, and/or calculation tools used: 
c. Source of the conversion factors used: </t>
  </si>
  <si>
    <t>0 (Energy (J)). Not applicable</t>
  </si>
  <si>
    <t>a. 38,304,000,000,000 (J)
b.  is contractor amounts only
c. Source of the conversion factors used: Government of Canada Conversion Tables</t>
  </si>
  <si>
    <t>302-3 Energy intensity</t>
  </si>
  <si>
    <t xml:space="preserve">The reporting organization shall report the following information:
a. Energy intensity ratio for the organization.
b. Organization-specific metric (the denominator) chosen to calculate the ratio.
c. Types of energy included in the intensity ratio; whether fuel, electricity, heating, cooling, steam, or all.
d. Whether the ratio uses energy consumption within the organization, outside of it, or both.
</t>
  </si>
  <si>
    <t>2022 Environmental Report, page 7</t>
  </si>
  <si>
    <r>
      <t xml:space="preserve">a. 
i. GJ/Au Eq Oz: 6.3 GJ/kt
ii. GJ/thousand tonnes of mined ore: 333.5 GJ/kt
iii. GJ/thousand tones of moved ore and waste: 280.2 GJ/kt
iiii.GJ/thousand tonnes of processed ore: 336.4 GJ/kt
b. 
i. Oz of gold production: 40,792.0 tonnes
ii. Thousand tonnes of mined ore: 767.80 kt
iii. Thousand tonnes of moved ore and waste: 913.86 kt
iiii. Thousand tonnes of treated ore: 761.25 kt
c. Diesel, Gasoline, Propane, Natural Gas, Explosive, Electricity
</t>
    </r>
    <r>
      <rPr>
        <sz val="11"/>
        <color rgb="FFFF0000"/>
        <rFont val="Arial"/>
        <family val="2"/>
      </rPr>
      <t>d. Whether the ratio uses energy consumption within the organization, outside of it, or both</t>
    </r>
  </si>
  <si>
    <t xml:space="preserve">a. 
i. GJ/Au Eq Oz: 9.01 (GJ/kt)
ii. GJ/thousand tonnes of mined ore: 498.37 (GJ/kt)
iii. GJ/thousand tones of moved ore and waste: 394.33 (GJ/kt)
iiii.GJ/thousand tonnes of processed ore: 303.20 (GJ/kt)
b. 
i. Oz of gold production: 111860 (tonnes)
ii. Thousand tonnes of mined ore: 2059.65 (Weight (kt))
iii. Thousand tonnes of moved ore and waste: 2556.05 (Weight (kt))
iiii. Thousand tonnes of treated ore: 3324.33 (Weight (kt))
c. 
d. </t>
  </si>
  <si>
    <t>a. 
i. GJ/Au Eq Oz: 11.50 GJ/kt
ii. GJ/thousand tonnes of mined ore: 229.41 GJ/kt
iii. GJ/thousand tones of moved ore and waste: 55.92 GJ/kt
iiii.GJ/thousand tonnes of processed ore: 333.07 GJ/kt
b. 
i. Oz of gold production: 253,745.18 tonnes
ii. Thousand tonnes of mined ore: 12,725.16 kt
iii. Thousand tonnes of moved ore and waste: 52,203.10 kt
iiii. Thousand tonnes of treated ore: 8,764.48 kt
c.  Energy include: Diesel, Biodiesel, Gasoline, Propane, Explosive, Electricity
d. Both</t>
  </si>
  <si>
    <t>a. 
i. GJ/Au Eq Oz: 12.76 (GJ/kt)
ii. GJ/thousand tonnes of mined ore: 343.69 (GJ/kt)
iii. GJ/thousand tones of moved ore and waste: 58.65 (GJ/kt)
iiii.GJ/thousand tonnes of processed ore: 341.02 (GJ/kt)
b. 
i. Oz of gold production: 229,821.54  (tonnes)
ii. Thousand tonnes of mined ore: 8,535.41  (Weight (kt))
iii. Thousand tonnes of moved ore and waste: 50,021.98 (Weight (kt))
iiii. Thousand tonnes of treated ore: 8,602.25 (Weight (kt))
c.  All Fuels, Emulsion and Electricity GJ Totals from 302-1 and 302-2: All
d.  Within</t>
  </si>
  <si>
    <t>Not available</t>
  </si>
  <si>
    <t>302- 4 Reduction of energy consumption</t>
  </si>
  <si>
    <t>2022 Environmental Report, page 6-8</t>
  </si>
  <si>
    <t>a. 9859 (Energy (J))
b. Diesel, Electricity
c. 2020 - Corporate decision.
d. Appropriate measurement and verification applied.</t>
  </si>
  <si>
    <t>a. 53834400000000 (Energy (J))
b. 1) Propane 2) Diesel Fuel 3) Electricity
c. 1) Baseline Mill Propane delivery point 2021 2) August 2022 Diesel Fuel consumptions on Tracked Cascadia fleet (13 units) 3) Electricity carry over from 2021 avoidance projects therefore specific Before/After measurements
d. Retscreen Clean Energy Software Tool</t>
  </si>
  <si>
    <t>a. 31500000000  (Energy (J))
b. Fuel
c. Comparison of the average consumption before and after the implementation of the monthly diesel consumption analysis in 2022.
d. Monthly analysis and delimitation of available fuel for utility vehicles, improvement in machinery transfer practices.</t>
  </si>
  <si>
    <t>302-5 Reductions in energy requirements of products and services</t>
  </si>
  <si>
    <t>The reporting organization shall report the following information: 
a. Reductions in energy requirements of sold products and services achieved during the reporting period, in joules or multiples.
b.  Basis for calculating reductions in energy consumption, such as base year or baseline, including the rationale for choosing it.
c. Standards, methodologies, assumptions, and/or calculation tools used.</t>
  </si>
  <si>
    <t>Emissions</t>
  </si>
  <si>
    <t>Emissions Reductions</t>
  </si>
  <si>
    <t>EM-MM-110a.2</t>
  </si>
  <si>
    <t>Other Significant Emissions</t>
  </si>
  <si>
    <t>305-6 Emissions of ozone-depleting substances (ODS)</t>
  </si>
  <si>
    <t>305-7 Nitrogen oxides (NOx), sulfur oxides (SOx) and other significant air emissions</t>
  </si>
  <si>
    <t>EM-MM-120a.1 Air quality</t>
  </si>
  <si>
    <t>GRI 305: Emissions 2016</t>
  </si>
  <si>
    <t>305-1 Direct (Scope 1) GHG emissions</t>
  </si>
  <si>
    <t xml:space="preserve">The reporting organization shall report the following information:
a. Gross direct (Scope 1) GHG emissions in metric tons of CO2 equivalent.
b. Gases included in the calculation; whether CO2 , CH4 , N2O, HFCs, PFCs, SF6 , NF3 , or all.
c. Biogenic CO2 emissions in metric tons of CO c. 2 equivalent.
d. Base year for the calculation, if applicable, including:
i. the rationale for choosing it;
ii. emissions in the base year;
iii. the context for any significant changes in emissions that triggered recalculations of base year emissions.
e. Source of the emission factors and the global warming potential (GWP) rates used, or a reference to the GWP source.
f. Consolidation approach for emissions; whether equity share, financial control, or operational control.
g. Standards, methodologies, assumptions, and/or calculation tools used.
</t>
  </si>
  <si>
    <t>Environmental - Emissions</t>
  </si>
  <si>
    <r>
      <t xml:space="preserve">a. Total direct emissions of greenhouse gases (in metric tonnes of CO2equivalent) from: 4098.6 (Weight (tonnes CO2e))
b. Gases included in the calculation (CO2, CH4, N2O, HFCs, PFCs, SF6, NF3, or all): CO2, CH4, N2O
</t>
    </r>
    <r>
      <rPr>
        <sz val="11"/>
        <color rgb="FFFF0000"/>
        <rFont val="Arial"/>
        <family val="2"/>
      </rPr>
      <t>c. Biogenic CO2 emissions in metric tons of CO2 equivalent): N/A</t>
    </r>
    <r>
      <rPr>
        <sz val="11"/>
        <rFont val="Arial"/>
        <family val="2"/>
      </rPr>
      <t xml:space="preserve">
</t>
    </r>
    <r>
      <rPr>
        <sz val="11"/>
        <color rgb="FFFF0000"/>
        <rFont val="Arial"/>
        <family val="2"/>
      </rPr>
      <t>d. Base year for the calculation, if applicable, including: N/A</t>
    </r>
    <r>
      <rPr>
        <sz val="11"/>
        <rFont val="Arial"/>
        <family val="2"/>
      </rPr>
      <t xml:space="preserve">
e. Report source of the emission factors and the global warming potential (GWP) rates used, or a reference to the GWP source: GWP, CO2- 1, CH4-28, N2O- 298
</t>
    </r>
    <r>
      <rPr>
        <sz val="11"/>
        <color rgb="FFFF0000"/>
        <rFont val="Arial"/>
        <family val="2"/>
      </rPr>
      <t>f. Consolidation approach for emissions; whether equity share, financial control, or operational control:</t>
    </r>
    <r>
      <rPr>
        <sz val="11"/>
        <rFont val="Arial"/>
        <family val="2"/>
      </rPr>
      <t xml:space="preserve">
g. Standards, methodologies, assumptions, and/or calculation tools used: Guideline for ONTARIO REGULATION 390/18  Quantification, Reporting and Verification of Greenhouse Gas Emissions</t>
    </r>
  </si>
  <si>
    <t>a. 131384.38 (Weight (tonnes CO2e))
b. CO2, CH4 and N2O
c. 0 (Weight (tonnes CO2e))
d. 2020 - 138485 (Weight (tonnes CO2e))
e. Fifth Assessment 
f. Financial control
g. Government of Canada calculations</t>
  </si>
  <si>
    <r>
      <t xml:space="preserve">a. 130 (Weight (tonnes CO2e))
b. CO2, CH4, N2O, HFCs
c. 0 (Weight (tonnes CO2e))
d. Not available.
e. Greenhouse emissions quantification in accordance with Mexican regulation and reporting guidelines.
</t>
    </r>
    <r>
      <rPr>
        <sz val="11"/>
        <color rgb="FFFF0000"/>
        <rFont val="Arial"/>
        <family val="2"/>
      </rPr>
      <t>f. Not available.</t>
    </r>
    <r>
      <rPr>
        <sz val="11"/>
        <rFont val="Arial"/>
        <family val="2"/>
      </rPr>
      <t xml:space="preserve">
g. Each New Gold site follows the standards and methodologies set out in the site-specific Environment Management System, according to the mexicanan regulation.</t>
    </r>
  </si>
  <si>
    <t>305-2 Energy indirect (Scope 2) GHG emissions</t>
  </si>
  <si>
    <t>The reporting organization shall report the following information:
a. Gross location-based energy indirect (Scope 2) GHG emissions in metric tons of CO2 equivalent.
b. If applicable, gross market-based energy indirect (Scope 2) GHG emissions in metric tons of CO2 equivalent.
c. If available, the gases included in the calculation; whether CO , CH , N O, HFCs, PFCs, SF , NF , or all.
d. Base year for the calculation, if applicable, including:
i. the rationale for choosing it;
ii. emissions in the base year;
iii. the context for any significant changes in emissions that triggered recalculations of base year emissions.
e. Source of the emission factors and the global warming potential (GWP) rates used, or a reference to the GWP source.
f. Consolidation approach for emissions; whether equity share, financial control, or operational control.
g. Standards, methodologies, assumptions, and/or calculation tools used.
2.3 When compiling the information specified in Disclosure 305-2, the reporting organization shall:
2.3.1 exclude any GHG trades from the calculation of gross energy indirect (Scope 2) GHG emissions;
2.3.2 exclude other indirect (Scope 3) GHG emissions that are disclosed as specified in Disclosure 305-3;
2.3.3 account and report energy indirect (Scope 2) GHG emissions based on the location- based method, if it has operations in markets without product or
supplier-specific data;
2.3.4 account and report energy indirect (Scope 2) GHG emissions based on both the location-based and market-based methods, if it has any operations in markets providing product or supplier-specific data in the form of contractual instruments.</t>
  </si>
  <si>
    <t>a. 2209 (Weight (tonnes CO2e))
b. 0 (Weight (tonnes CO2e))
c. Not available
d. 2020 - 7058.6 (Weight (tonnes CO2e))
e. Government of BC Emissions intensity factor (2022) - 11.5 TCO2e/GWh
f. Financial
g. BC Hydro invoice.
1 GJ Electrical (BC 2022) – 0.00319 TCO2e</t>
  </si>
  <si>
    <t>a. Total location-based energy indirect (Scope 2) GHG emissions from the generation of electricity, heating, cooling, and steaming which was consumed by the organization (in metric tons of CO2): 12,456.375 (Weight (tonnes CO2e))
b. If applicable, total market-based energy indirect (Scope 2) GHG emissions in metric tons of CO2 equivalent: 12,456.375 (Weight (tonnes CO2e))
c. If available, the gases included in the calculation; whether CO2, CH4, N2O, HFCs, PFCs, SF6, NF3, or all: C02e
d. Indicate base year for the calculation, if applicable, including: 2020 emissions 5,899 (Weight (tonnes CO2e)). Baseline Scope 2 emissions increased per MWh across 2020-2023.
e. Report source of the emission factors and the global warming potential (GWP) rates used, or a reference to the GWP source: Hourly electricity supply mix quantifications of Scope 2 and 3 per Rainy's MWh (Workbench Energy calculations and reporting)
f. Report consolidation approach for emissions; whether equity share, financial control, or operational control: Operational
g. Report standards, methodologies, assumptions, and/or calculation tools used: Actual Facility level Measured 41.36475 t/C02e in 2023 average per MWh (Scope 2 = Electricity) Factor has doubled since 2020</t>
  </si>
  <si>
    <t>a. 782  (Weight (tonnes CO2e))
b. 782  (Weight (tonnes CO2e))
c. Not available
d. Not available
e. Greenhouse emissions quantification in accordance with Mexican law and reporting guidelines.
f. Not available
g. Greenhouse emissions quantification in accordance with Mexican law and reporting guidelines.</t>
  </si>
  <si>
    <t>305-3 Other indirect (Scope 3) GHG emissions</t>
  </si>
  <si>
    <t xml:space="preserve">The reporting organization shall report the following information:
a. Gross other indirect (Scope 3) GHG emissions in metric tons of CO2 equivalent.
b. If available, the gases included in the calculation; whether CO , CH , N O, HFCs, PFCs,
c. Biogenic CO2 emissions in metric tons of CO2equivalent.
d. Other indirect (Scope 3) GHG emissions categories and activities included in the calculation.
e.  Base year for the calculation, if applicable, including:
i. the rationale for choosing it;
ii. emissions in the base year;
iii. the context for any significant changes in emissions that triggered recalculations of base year emissions.
f. Source of the emission factors and the global warming potential (GWP) rates used, or a reference to the GWP source.
g. Standards, methodologies, assumptions, and/or calculation tools used.
</t>
  </si>
  <si>
    <t>2022 Environmental Report, page 6</t>
  </si>
  <si>
    <t>Scope 3 disclosures unavailable</t>
  </si>
  <si>
    <t>Information unavailable/incomplete</t>
  </si>
  <si>
    <t>Planning on continuation of Scope 3 mapping.</t>
  </si>
  <si>
    <t>305-4 GHG emissions intensity</t>
  </si>
  <si>
    <t xml:space="preserve">The reporting organization shall report the following information:
a. GHG emissions intensity ratio for the organization.
b. Organization-specific metric (the denominator) chosen to calculate the ratio.
c. Types of GHG emissions included in the intensity ratio; whether direct (Scope 1), energy indirect (Scope 2), and/or other indirect (Scope 3).
d. Gases included in the calculation; whether CO2 , CH4 , N2O, HFCs, PFCs, SF6 , NF3 , or all.
</t>
  </si>
  <si>
    <r>
      <t xml:space="preserve">a. GHG emissions intensity ratio for the organization:
i. Total GHG emissions (in tonnes of CO2e): 4698.56 (Weight (tonnes CO2e))
ii. Mill (kg CO2e/tonne milled): 18.4 (kg CO2e/tonne milled)
iii. Mine (kg CO2e/tonne moved): 15.4 (kg CO2e/tonne moved)
</t>
    </r>
    <r>
      <rPr>
        <sz val="11"/>
        <color rgb="FFFF0000"/>
        <rFont val="Arial"/>
        <family val="2"/>
      </rPr>
      <t xml:space="preserve">b. Organization-specific metric (the denominator) chosen to calculate the ratio:
i. Mill (kg CO2e/tonne milled):
ii. Mine (kg CO2e/tonne moved):
</t>
    </r>
    <r>
      <rPr>
        <sz val="11"/>
        <rFont val="Arial"/>
        <family val="2"/>
      </rPr>
      <t>c. Types of GHG emissions included in the intensity ratio; whether direct (Scope 1), energy indirect (Scope 2), and/or other indirect (Scope 3): Total emission = direct (Scope 1) + energy indirect (Scope 2)
d. Gases included in the calculation; whether CO2, CH4, N2O, HFCs, PFCs, SF6, NF3, or all: direct (Scope 1) - CO2, CH4, N2O energy indirect (Scope 2)- none</t>
    </r>
  </si>
  <si>
    <t>a. 
i. 22238.61 (Weight (tonnes CO2e))
ii. 6.69 (kg CO2e/tonne milled)
iii. 8.70 (kg CO2e/tonne moved)
b. 
i. 3324.33 (Weight (kt))
ii.  2556.05 (Weight (kt))
c. Direct (Scope 1) and indirect (Scope 2).
d. CO2, CH4, N20.
Equivalent factor accounts for these.</t>
  </si>
  <si>
    <t>a. GHG emissions intensity ratio for the organization:
i. Total GHG emissions (in tonnes of CO2e): 139,488 (Weight (tonnes CO2e))
ii. Mill (kg CO2e/tonne milled): 15.91518 (kg CO2e/tonne milled)
iii. Mine (kg CO2e/tonne moved): 2.672032 (kg CO2e/tonne moved)
b. Organization-specific metric (the denominator) chosen to calculate the ratio:
i. Mill (kg CO2e/tonne milled):  8,764.48 (Weight (kt))
ii. Mine (kg CO2e/tonne moved):  52,203.10 (Weight (kt))
c. Types of GHG emissions included in the intensity ratio; whether direct (Scope 1), energy indirect (Scope 2), and/or other indirect (Scope 3): Scope 1 and Scope 2 = 139,488.34
d. Gases included in the calculation; whether CO2, CH4, N2O, HFCs, PFCs, SF6, NF3, or all: C02, CH4, N20</t>
  </si>
  <si>
    <t>a. 
i. 141126 (Weight (tonnes CO2e))
ii. 16.534 (kg CO2e/tonne milled)
iii. 2.82 (kg CO2e/tonne moved)
b. 
i. 8535.41 (Weight (kt))
ii. 50021.98 (Weight (kt))
c. Scope 1 and 2
d. CO2, CH4, N2O</t>
  </si>
  <si>
    <t>a. 
i. 912 (Weight (tonnes CO2e))
ii. 0 (kg CO2e/tonne milled)
iii. 0 (kg CO2e/tonne milled) 
b. 
i. 0 (kg CO2e/tonne milled) 
ii. 0 (kg CO2e/tonne milled)  
c. direct (Scope 1), energy indirect (Scope 2)
d. CO2, CH4, N2O, HFCs</t>
  </si>
  <si>
    <t>305-5 Reduction of GHG emissions</t>
  </si>
  <si>
    <t xml:space="preserve">The reporting organization shall report the following information:
a. GHG emissions reduced as a direct result of reduction initiatives, in metric tons of CO2 equivalent.
b. Gases included in the calculation; whether CO2 , CH4 , N2O, HFCs, PFCs, SF6 , NF3 , or all.
c. Base year or baseline, including the rationale for choosing it.
d. Scopes in which reductions took place; whether direct (Scope 1), energy indirect (Scope 2), and/or other indirect (Scope 3).
e. Standards, methodologies, assumptions, and/or calculation tools used.
</t>
  </si>
  <si>
    <t>2022 Environmental Report, page 7-8</t>
  </si>
  <si>
    <t>a. 5,894 TCO2e
b. CO2, CH4, N20. Equivalent factor accounts for these.
c. 2020
Corporate decision.
d. Scope 1 (Direct) - 382 TCO2e
Scope 2 (indirect) - 5,512 TCO2e
e. Appropriate measurement and verification applied.</t>
  </si>
  <si>
    <t>a. GHG emissions reduced as a direct result of reduction initiatives, in metric tons of CO2 equivalent: 10,198 t/C02e total reductions in 2023: Biodiesel (B7) May 1 to Sept 14 2023 (Scope 1) = 2,945, Diesel Haul Optimization (Scope 1)  = 6,115, Propane Mill Vent AHU Set-point (Scope 1) = 581, Process controls, Peak Avoidance and DRA 2023-2024 (Scope 2) = 531, Compressed Air Optimizations (Scope 2) = 10, ALL LED Lighting and Controls upgrades across site (Scope 2) = 15.4
b. Gases included in the calculation; whether CO2, CH4, N2O, HFCs, PFCs, SF6, NF3, or all: C02,CH4,N20
c. Base year or baseline, including the rationale for choosing it: 2020. Reductions are calculated based on established estimates for the operational year 2023
d. Scopes in which reductions took place; whether direct (Scope 1), energy indirect (Scope 2), and/or other indirect (Scope 3): Scope 1 (Diesel Fuel and Propane), Scope 2 (Ontario Grid Electricity)
e. Standards, methodologies, assumptions, and/or calculation tools used: RETScreen, Regression analysis and Project M&amp;V CUSUM, Cascadia Scientific, EPS regulatory GHG factors and methodologies</t>
  </si>
  <si>
    <t xml:space="preserve">The reporting organization shall report the following information:
a. Production, imports, and exports of ODS in metric tons of CFC-11 (trichlorofluoromethane) equivalent.
b. Substances included in the calculation.
c. Source of the emission factors used.
d. Standards, methodologies, assumptions, and/or calculation tools used.
</t>
  </si>
  <si>
    <t>ODS disclosure not available</t>
  </si>
  <si>
    <t>Information not available</t>
  </si>
  <si>
    <t xml:space="preserve">The reporting organization shall report the following information:
a. Significant air emissions, in kilograms or multiples, for each of the following:
i. NOx
ii. SOx
iii. Persistent organic pollutants (POP)
iv. Volatile organic compounds (VOC)
v. Hazardous air pollutants (HAP)
vi. Particulate matter (PM)
vii. Other standard categories of air emissions identified in relevant regulations
b. Source of the emission factors used.
c. Standards, methodologies, assumptions, and/or calculation tools used.
</t>
  </si>
  <si>
    <t>0 kg</t>
  </si>
  <si>
    <t>a. Significant air emissions, in kilograms or multiples, for each of the following:
i. NOX: 0
ii. SOX: 0
iii. Persistent organic pollutants (POP): 0
iv. Volatile organic compounds (VOC): 0
v. Hazardous air pollutants (HAP): 0
vi. Particulate matter (PM): 0
vii. Other standard categories of air emissions identified in relevant regulations: 0
b. Source of the emission factors used: the ESDM report is completed (March 31)
c. Standards, methodologies, assumptions, and/or calculation tools used. the ESDM report is completed (March 31)</t>
  </si>
  <si>
    <t xml:space="preserve">Greenhouse gas emissions </t>
  </si>
  <si>
    <t>EM-MM-110a.1</t>
  </si>
  <si>
    <t>Gross global Scope 1 emissions, percentage covered under emissions-limiting regulations</t>
  </si>
  <si>
    <r>
      <t>20,029.6 tCO</t>
    </r>
    <r>
      <rPr>
        <vertAlign val="subscript"/>
        <sz val="11"/>
        <color theme="1"/>
        <rFont val="Arial"/>
        <family val="2"/>
      </rPr>
      <t>2</t>
    </r>
    <r>
      <rPr>
        <sz val="11"/>
        <color theme="1"/>
        <rFont val="Arial"/>
        <family val="2"/>
      </rPr>
      <t>e, 100%</t>
    </r>
  </si>
  <si>
    <t>0, 0%</t>
  </si>
  <si>
    <t>127,011.13  (Number)
 96%</t>
  </si>
  <si>
    <r>
      <t>132,920 tCO</t>
    </r>
    <r>
      <rPr>
        <vertAlign val="subscript"/>
        <sz val="11"/>
        <color theme="1"/>
        <rFont val="Arial"/>
        <family val="2"/>
      </rPr>
      <t>2</t>
    </r>
    <r>
      <rPr>
        <sz val="11"/>
        <color theme="1"/>
        <rFont val="Arial"/>
        <family val="2"/>
      </rPr>
      <t>e, 96.5%</t>
    </r>
  </si>
  <si>
    <t>Discussion of long-term and short-term strategy or plan to manage Scope 1 emissions, emissions reduction targets, and an analysis of performance against those targets</t>
  </si>
  <si>
    <r>
      <t>• 2030 GHG emissions target is a 30% reduction of 2020 total (Scope 1 and 2) GHG emissions.
• 2020 total GHG emissions – 27,089 tCO</t>
    </r>
    <r>
      <rPr>
        <vertAlign val="subscript"/>
        <sz val="11"/>
        <color theme="1"/>
        <rFont val="Arial"/>
        <family val="2"/>
      </rPr>
      <t>2</t>
    </r>
    <r>
      <rPr>
        <sz val="11"/>
        <color theme="1"/>
        <rFont val="Arial"/>
        <family val="2"/>
      </rPr>
      <t>e
• 2030 GHG emissions target – 18,962 tCO</t>
    </r>
    <r>
      <rPr>
        <vertAlign val="subscript"/>
        <sz val="11"/>
        <color theme="1"/>
        <rFont val="Arial"/>
        <family val="2"/>
      </rPr>
      <t>2</t>
    </r>
    <r>
      <rPr>
        <sz val="11"/>
        <color theme="1"/>
        <rFont val="Arial"/>
        <family val="2"/>
      </rPr>
      <t>e (70% of 2020 GHG emissions)
• GHG emissions in 2021 – 28,166 tCO</t>
    </r>
    <r>
      <rPr>
        <vertAlign val="subscript"/>
        <sz val="11"/>
        <color theme="1"/>
        <rFont val="Arial"/>
        <family val="2"/>
      </rPr>
      <t>2</t>
    </r>
    <r>
      <rPr>
        <sz val="11"/>
        <color theme="1"/>
        <rFont val="Arial"/>
        <family val="2"/>
      </rPr>
      <t>e
• From start of 2022 to end of 2029 – reductions of 9,203 tCO</t>
    </r>
    <r>
      <rPr>
        <vertAlign val="subscript"/>
        <sz val="11"/>
        <color theme="1"/>
        <rFont val="Arial"/>
        <family val="2"/>
      </rPr>
      <t>2</t>
    </r>
    <r>
      <rPr>
        <sz val="11"/>
        <color theme="1"/>
        <rFont val="Arial"/>
        <family val="2"/>
      </rPr>
      <t>e required
• To achieve this: 2022, reduction in BC Hydro emissions intensity factor; 2024, partial electrification of New Afton surface ventilation fan heaters, partial electrification of C-Zone production fleet</t>
    </r>
  </si>
  <si>
    <t xml:space="preserve">2023 absolute Target obj #1 900 t/C02e = 2023 Actual Biodiesel (B7) May 1 to Sept 14 2023 = 2,945 
2023 absolute Target obj #2 2470 t/C02e = 2023 Actual Diesel Haul Optimization = 6,115 
2023 absolute Target obj #3 400 t/c02e = 2023 Actual Propane Mill Vent AHU Set-points = 581
Annual Target objectives established for Scope 1 and Scope 2 emission reductions  </t>
  </si>
  <si>
    <t>2023 expectations:
Compressed Natural Gas (CNG) Underground (UG), ventilation controls at UG, electrifying conversion of diesel fuel fired mine dewatering pumps, evaluating 10 MW solar system grid connected (net metering potential)</t>
  </si>
  <si>
    <t>Air quality</t>
  </si>
  <si>
    <t>EM-MM-120a.1</t>
  </si>
  <si>
    <r>
      <t>Air emissions of the following pollutants: (1) CO, (2) NOx (excluding N</t>
    </r>
    <r>
      <rPr>
        <vertAlign val="subscript"/>
        <sz val="11"/>
        <color theme="1"/>
        <rFont val="Arial"/>
        <family val="2"/>
      </rPr>
      <t>2</t>
    </r>
    <r>
      <rPr>
        <sz val="11"/>
        <color theme="1"/>
        <rFont val="Arial"/>
        <family val="2"/>
      </rPr>
      <t xml:space="preserve">O), (3) SOx, (4) particulate matter (PM10), (5) mercury (Hg), (6) lead (Pb), and (7) volatile organic compounds (VOCs) </t>
    </r>
  </si>
  <si>
    <t>Energy management</t>
  </si>
  <si>
    <t>EM-MM-130a.1</t>
  </si>
  <si>
    <t xml:space="preserve">(1) Total energy consumed, (2) percentage grid electricity, (3) percentage renewable </t>
  </si>
  <si>
    <t>a. Percentage Grid Electricity: 74.6%
b. Percentage Renewable Electricity: 74.6%
c. Total Energy Consumed: 256,070.4 GJ</t>
  </si>
  <si>
    <t>(1) 1,007,938.6 GJ (2) 68.6% 
(3) 68.6%</t>
  </si>
  <si>
    <t>(1) 7,477.31 GJ (2) 100% 
(3) 0%</t>
  </si>
  <si>
    <t>a. Percentage Grid Electricity: 100%
b. Percentage Renewable Electricity: N/A
c. Total Energy Consumed: 2,919,222 GJ</t>
  </si>
  <si>
    <t>(1) 2,933,541 GJ (2) 100% 
(3) 0%</t>
  </si>
  <si>
    <t>Environment</t>
  </si>
  <si>
    <t>Energy use and energy intensity</t>
  </si>
  <si>
    <t>Energy per ounce of gold production (GJ)</t>
  </si>
  <si>
    <t>ESG Reporting - Environment</t>
  </si>
  <si>
    <t>6.3 GJ</t>
  </si>
  <si>
    <t>11.50 GJ</t>
  </si>
  <si>
    <t>Energy per thousand tonnes of ore mined (GJ)</t>
  </si>
  <si>
    <t>333.5 GJ</t>
  </si>
  <si>
    <t>229.41 GJ</t>
  </si>
  <si>
    <t>Energy per thousand tonnes of ore treated (GJ)</t>
  </si>
  <si>
    <t>336.4 GJ</t>
  </si>
  <si>
    <t>333.07 GJ</t>
  </si>
  <si>
    <t>Total energy used (GJ)</t>
  </si>
  <si>
    <t>256,070.4 GJ</t>
  </si>
  <si>
    <t>2,919,222 GJ</t>
  </si>
  <si>
    <t>Greenhouse gases (GHG) and emissions</t>
  </si>
  <si>
    <t>Direct GHG emissions (Scope 1)  (Weight (tonnes CO2e))</t>
  </si>
  <si>
    <t>4,098.6 Tonnes CO2e</t>
  </si>
  <si>
    <t>127,011.13 Tonnes CO2e</t>
  </si>
  <si>
    <t>Greenhouse Gases (GHG) &amp; Emissions</t>
  </si>
  <si>
    <t>Indirect GHG emissions (Scope 2)  (Weight (tonnes CO2e))</t>
  </si>
  <si>
    <t>599.9 Tonnes CO2e</t>
  </si>
  <si>
    <t>12,477.21 Tonnes CO2e</t>
  </si>
  <si>
    <t>Total GHG emissions (Scope 1 and Scope 2)  (Weight (tonnes CO2e))</t>
  </si>
  <si>
    <t>4,698.56 Tonnes CO2e</t>
  </si>
  <si>
    <t>139,488.34 Tonnes CO2e</t>
  </si>
  <si>
    <t>Indigenous and Communities</t>
  </si>
  <si>
    <t xml:space="preserve">Stakeholder Engagement
</t>
  </si>
  <si>
    <t>2-26 Mechanisms for seeking advice and raising concerns</t>
  </si>
  <si>
    <t>2-29 Approach to stakeholder engagement</t>
  </si>
  <si>
    <t>Grievances</t>
  </si>
  <si>
    <t>GRI 406-1 Incidents of discrimination and corrective actions taken</t>
  </si>
  <si>
    <t>Total number of incidents of discrimination during the reporting period.</t>
  </si>
  <si>
    <t xml:space="preserve">Status of the incidents and actions taken with reference to the following:
</t>
  </si>
  <si>
    <t>Regulatory actions and incidents</t>
  </si>
  <si>
    <t>Number of social regulatory fines received during the reporting period</t>
  </si>
  <si>
    <t>Number of complaints received at site</t>
  </si>
  <si>
    <t>Number of complaints investigated and closed during the reporting period</t>
  </si>
  <si>
    <t>Number of complaints resolved/closed within 30 days of receipt</t>
  </si>
  <si>
    <t>Number of complaints still undergoing investigation at period end.</t>
  </si>
  <si>
    <t>Number of environmental fines received during the reporting period</t>
  </si>
  <si>
    <t>Number of non-monetary sanctions during the reporting period</t>
  </si>
  <si>
    <t>Number of reportable spills during the reporting period</t>
  </si>
  <si>
    <t xml:space="preserve">Rights of Indigenous Peoples
</t>
  </si>
  <si>
    <t>411-1 Incidents of violations involving rights of Indigenous Peoples</t>
  </si>
  <si>
    <t>EM-MM-210a.1 Reserves in or near areas of conflict</t>
  </si>
  <si>
    <t>EM-MM-210a.2 Reserves in or near Indigenous land</t>
  </si>
  <si>
    <t xml:space="preserve">Local Communities
</t>
  </si>
  <si>
    <t>413-1 Operations with local community engagement, impact assessments and development programs</t>
  </si>
  <si>
    <t>413-2 Operations with significant actual and potential negative impacts on local communities</t>
  </si>
  <si>
    <t>EM-MM-210b.2 Non-technical delays</t>
  </si>
  <si>
    <t>0 non-technical delays.</t>
  </si>
  <si>
    <t>The organization shall:
a.  describe the mechanisms for individuals to:
i. seek advice on implementing the organization’s policies and practices for responsible business conduct;
ii. raise concerns about the organization’s business conduct.</t>
  </si>
  <si>
    <t>2022 Social Report, page 6-7
2022 Governance Report, page 13
2022 Management Information Circular, page 88-90</t>
  </si>
  <si>
    <t>General Disclosure - Strategy, policies and practices</t>
  </si>
  <si>
    <t>The organization shall:
a. describe its approach to engaging with stakeholders, including:
i. the categories of stakeholders it engages with, and how they are identified;
ii. the purpose of the stakeholder engagement;
iii. how the organization seeks to ensure meaningful engagement with stakeholders.</t>
  </si>
  <si>
    <t>2022 Overview Report, page 12
2022 Social Report, page 5</t>
  </si>
  <si>
    <t>GRI 411: Rights of Indigenous Peoples 2016</t>
  </si>
  <si>
    <t>2022 Social Report, page 11
2022 Governance Report, page 9</t>
  </si>
  <si>
    <t>General Disclosures - General - Cultural Training and Engagement</t>
  </si>
  <si>
    <t xml:space="preserve">Rainy River mine recently provided a $20,000 investment in the “Make a Big Splash Spray Park” to be constructed in the Spring 2023 in Fort Frances, Ontario. The park will provide a multi-use, healthy accessible space for kids and families to be active, connect and socialize together as a community. The 3,000 sq. ft. park will include eighteen spray features, a “Big Bucket”, seating and shaded areas and culturally inclusive elements as part of the overall design. Construction of the park is planned for the Spring 2023 with the Grand Opening to occur late Summer 2023. New Gold is pleased to be part of this community-driven initiative that will provide a long-lasting benefit for the community for years  to come. </t>
  </si>
  <si>
    <t>The reporting organization shall report the following information: 
a. Total number of identified incidents of violations involving the rights of indigenous peoples during the reporting period.
b. Status of the incidents and actions taken with reference to the following:
i. Incident reviewed by the organization;
ii. Remediation plans being implemented;
iii. Remediation plans that have been implemented, with results reviewed through routine internal management review processes;
iv. Incident no longer subject to action.</t>
  </si>
  <si>
    <t>2022 Social Report, page 11</t>
  </si>
  <si>
    <t>a.  0
b.  Not applicable</t>
  </si>
  <si>
    <t>GRI 413: Local Communities 2016</t>
  </si>
  <si>
    <t>The reporting organization shall report the following information: 
a. Percentage of operations with implemented local community engagement, impact assessments, and/or development programs, including the use of: 
i. social impact assessments, including gender impact assessments, based on participatory processes;
ii. environmental impact assessments and ongoing monitoring;
iii. public disclosure of results of environmental and social impact assessments;
iv. local community development programs based on local communities’ needs;
v. stakeholder engagement plans based on stakeholder mapping;
vi. broad based local community consultation committees and processes that include vulnerable groups;
vii. works councils, occupational health and safety committees and other worker representation bodies to deal with impacts;
viii. formal local community grievance processes.</t>
  </si>
  <si>
    <t>2022 Social Report, page 6</t>
  </si>
  <si>
    <t>Social - Local Communities</t>
  </si>
  <si>
    <t>The reporting organization shall report the following information: 
a. Operations with significant actual and potential negative impacts on local communities, including:
i. the location of the operations;
ii. the significant actual and potential negative impacts of operations.</t>
  </si>
  <si>
    <t>2022 Environment Report, page 13</t>
  </si>
  <si>
    <t>a. Operations with significant actual and potential negative impacts on local communities, including:
i. the location of the operations: 10km west of the City of Kamloops, within the Thompson Nicola Regional District. 
ii. the significant actual and potential negative impacts of operations: The current anticipated end of mine life is 2030. This will have a potential social impact on our partners SSN, Kamloops and surrounding areas including employees and their families, as well as organizations that receive community investment support. The social closure plan addresses these.</t>
  </si>
  <si>
    <t>a. Operations with significant actual and potential negative impacts on local communities, including:
i. the location of the operations: Township of Chapple
ii. the significant actual and potential negative impacts of operations: There are potential impacts on the surrounding communities if Rainy River Mine closes in 2031. Closure will have a potential social and economic impact on surrounding areas including employees and their families, local businesses, and organizations that receive community investment support.</t>
  </si>
  <si>
    <t>There are potential impacts on the surrounding communities if Rainy River Mine closes in 2031. Closure will have a potential social and economic impact on surrounding areas including employees and their families, local businesses, and organizations that receive community investment support.</t>
  </si>
  <si>
    <t xml:space="preserve">Security, human rights and rights of Indigenous Peoples </t>
  </si>
  <si>
    <t>EM-MM-210a.1</t>
  </si>
  <si>
    <t xml:space="preserve">Percentage of (1) proved and (2) probable reserves in or near areas of conflict </t>
  </si>
  <si>
    <t>Social - Rights of Indigenous People</t>
  </si>
  <si>
    <t>EM-MM-210a.2</t>
  </si>
  <si>
    <t xml:space="preserve">Percentage of (1) proved and (2) probable reserves in or near Indigenous land </t>
  </si>
  <si>
    <t>(1) 100% New Afton has one formal agreement in place with the Stkemlupsemc te Secwepemc Nation (SSN), which is comprised of Tk’emlúps te Secwépemc (TteS) and Skeetchestn Indian Band (SIB).</t>
  </si>
  <si>
    <t>(1) 100% Rainy River mine is located within Treaty 3 Territory. (2) 100% -There are 8 formal agreements in place with MNO and 11 First Nation communities.</t>
  </si>
  <si>
    <t>EM-MM-210a.3</t>
  </si>
  <si>
    <t xml:space="preserve">Discussion of engagement processes and due diligence practices with respect to human rights, Indigenous rights and operation in areas of conflict </t>
  </si>
  <si>
    <t>Social Report, page 11</t>
  </si>
  <si>
    <t>Community relations</t>
  </si>
  <si>
    <t>EM-MM-210b.1</t>
  </si>
  <si>
    <t xml:space="preserve">Discussion of process to manage risks and opportunities associated with community rights and interests </t>
  </si>
  <si>
    <t>Disclose the percentage of site operations, if any, are near active areas of conflict: 0</t>
  </si>
  <si>
    <t>EM-MM-210b.2</t>
  </si>
  <si>
    <t>Number and duration of non-technical delays</t>
  </si>
  <si>
    <t>2023 Social Report, page 6</t>
  </si>
  <si>
    <t>Community</t>
  </si>
  <si>
    <t>Community investment</t>
  </si>
  <si>
    <t>Total amount given to charities, NGOs and research institutes ($CAD)</t>
  </si>
  <si>
    <t>ESG Reporting - Community</t>
  </si>
  <si>
    <t>Incidents and complaints</t>
  </si>
  <si>
    <t>Incidents and Complaints</t>
  </si>
  <si>
    <t>Number of complaints still undergoing investigation at period end</t>
  </si>
  <si>
    <t>Number of complaints that warranted investigations</t>
  </si>
  <si>
    <t>Percentage of complaints resolved/closed within 30 days of receipt</t>
  </si>
  <si>
    <t>Social or regulatory fines</t>
  </si>
  <si>
    <t>Disputes</t>
  </si>
  <si>
    <t>Definition of ‘significant dispute’</t>
  </si>
  <si>
    <t>“Dispute” means any difference, disagreement, controversy, question or claim arising out of this Agreement, including the existence, interpretation, application, implementation, enforceability or performance of this Agreement, or any alleged breach thereof, that is referred in writing by New Gold or the SSN pursuant to the dispute resolution process described in Schedule F</t>
  </si>
  <si>
    <t>Referenced as "Legal Dispute", means any claim by a Party of an alleged breach or anticipated breach of this Agreement by the other Party, or a dispute between the Parties involving the interpretation or application of this Agreement</t>
  </si>
  <si>
    <t>Number of significant disputes relating to land or resource use of local communities and Indigenous peoples associated with current, planned or proposed future operations</t>
  </si>
  <si>
    <t>Status of the disputes relating to land use, customary rights of local communities and Indigenous peoples</t>
  </si>
  <si>
    <t>i) What actions were taken to resolve disputes related to land use and customary rights of local communities and Indigenous peoples?
ii) Were grievance procedures used?
iii) What was the outcome of the procedures used?</t>
  </si>
  <si>
    <t>New Gold adheres to our grievance mechanisms and encourages all stakeholders to contact and address any grievance. Grievances are addressed in a timely manner and all interactions are recorded and communicated back to the stakeholder.</t>
  </si>
  <si>
    <t>Community Investment</t>
  </si>
  <si>
    <t xml:space="preserve">Total Amount Given to NGOs, charities and research institutions </t>
  </si>
  <si>
    <t>Economic Performance</t>
  </si>
  <si>
    <t>201-1 Direct economic value generated and distributed</t>
  </si>
  <si>
    <t>201-2 Financial implications and other risks and opportunities due to climate change</t>
  </si>
  <si>
    <t>201-3 Defined benefit plan obligations and other retirement plans</t>
  </si>
  <si>
    <t>Percentage of salary contributed by employee or employer</t>
  </si>
  <si>
    <t>Level of participation in retirement plans, such as participation in mandatory or voluntary schemes, regional, or country-based schemes, or those with financial impact.</t>
  </si>
  <si>
    <t>201-4 Financial assistance received from government</t>
  </si>
  <si>
    <t>Indirect Economic Performance</t>
  </si>
  <si>
    <t>203-1 Infrastructure investments and services supported</t>
  </si>
  <si>
    <t>203-2 Significant indirect economic impacts</t>
  </si>
  <si>
    <t>Procurement Practices</t>
  </si>
  <si>
    <t>204-1 Proportion of spending on local suppliers</t>
  </si>
  <si>
    <t xml:space="preserve">The organization’s geographical definition of ‘local’.
</t>
  </si>
  <si>
    <t>The definition used for ‘significant locations of operation’.</t>
  </si>
  <si>
    <t>Significant location of operation refers to the Rainy River Mine.</t>
  </si>
  <si>
    <t xml:space="preserve">206-1 Legal actions for anti-competitive behavior, anti-trust and monopoly practices
</t>
  </si>
  <si>
    <t xml:space="preserve">0 legal actions pending or completed during the reporting period regarding anti-competitive behavior and violations of anti-trust and monopoly legislation in which the organization has been identified as a participant.
</t>
  </si>
  <si>
    <t>Supplier Environmental Assessment</t>
  </si>
  <si>
    <t>Suppliers are not screened using environmental criteria.</t>
  </si>
  <si>
    <t>Supplier Social Assessment</t>
  </si>
  <si>
    <t>Suppliers are not screened using social criteria.</t>
  </si>
  <si>
    <t>LPRM Disclosure</t>
  </si>
  <si>
    <t>LPRM-201: Policy on local suppliers</t>
  </si>
  <si>
    <t>LPRM-202: Accountability on local suppliers</t>
  </si>
  <si>
    <t>New Afton has a local procurement strategy, combined with clauses built into our RFPs under the evaluation criteria section, which give consideration to the amount of employment and business given to local suppliers. There is a weighting assigned for local suppliers in the evaluation template that goes to the team for review</t>
  </si>
  <si>
    <t>All RFP evaluations include Local Community scoring mechanism in the evaluation/award steps.</t>
  </si>
  <si>
    <t>LPRM-203: Major contractors and local suppliers</t>
  </si>
  <si>
    <t>LPRM-204: Procurement process</t>
  </si>
  <si>
    <t>Brian Gagne - Supply Chain Manager
Box 948 Station Main
Kamloops, BC V2C 5N4
Canada
M +1.204.451.4626</t>
  </si>
  <si>
    <t>Suppliers contact individual Procurement personnel  directly. Local and Community suppliers have access to our BDO  Officer based in our Emo office. Suppliers have access to our generic email address: info@newgold.com, which is forwarded to the appropriate site</t>
  </si>
  <si>
    <t>LPRM-204B</t>
  </si>
  <si>
    <t>All pre-qualified suppliers are kept in an internal database.</t>
  </si>
  <si>
    <t>Ariba roll-out at Rainy River completed for all departments  and in use</t>
  </si>
  <si>
    <t>LPRM-204C</t>
  </si>
  <si>
    <t>We promote active partnerships with Indigenous communities, encouraging all suppliers to partner with a local community when possible. We have pre-qualification forms that are completed to ensure local suppliers do not have to re-enter information with each proposal</t>
  </si>
  <si>
    <t>LPRM-204D</t>
  </si>
  <si>
    <t>LPRM-301: Categorizing suppliers</t>
  </si>
  <si>
    <t>New Afton categorizes suppliers based on local, domestic 
and international regions. Local suppliers include 
businesses in the Thompson Nicola Region, including 
Kamloops and surrounding towns within the region.</t>
  </si>
  <si>
    <t>LPRM-400: Local procurement due diligence</t>
  </si>
  <si>
    <t>LPRM-402: Anti-corruption policy</t>
  </si>
  <si>
    <t>New Gold Anti-Bribery and Anti-Corruption Policy</t>
  </si>
  <si>
    <t>LPRM-403: Training and guidance for suppliers</t>
  </si>
  <si>
    <t>Our Code of Business Conduct and Ethics is embedded 
into the RFP/RFQ documents sent to all suppliers.</t>
  </si>
  <si>
    <t>Report the existence of any mine site-specific local procurement policy and/or other company policies or company standards that include local procurement</t>
  </si>
  <si>
    <t>Local procurement policy is included in the corporate CEDMS
Local procurement and economic development was approved in 2022 to align with the  company’s Indigenous Relations strategy number</t>
  </si>
  <si>
    <t>Local procurement policies and standards include Corporate Purchasing Policy and Rainy River Purchasing Policy. Local procurement policy is included in the corporate Community Engagement and Development Management System ("CEDMS"), last reviewed in 2021</t>
  </si>
  <si>
    <t>Development of local communities policy. Support state businesses best practice</t>
  </si>
  <si>
    <t>Report the name of the mine site departments responsible for local procurement</t>
  </si>
  <si>
    <t>Supply Chain Department</t>
  </si>
  <si>
    <t>Supply Chain</t>
  </si>
  <si>
    <t>Warehouse and Procurement Department</t>
  </si>
  <si>
    <t>Report if and how the mine site requires major suppliers/major contractors at the mine site to prioritize local suppliers. Explain how the reporting organization evaluates its major suppliers/major contractors on their local procurement</t>
  </si>
  <si>
    <t>All RFP evaluations include local community scoring mechanism in the evaluation/award steps. Suppliers and contractors selected using an evaluation matrix</t>
  </si>
  <si>
    <t>Comparative proposal by at least two suppliers</t>
  </si>
  <si>
    <t>Provide contact information (address or phone number) for the publicly available supplier contact persons or point of contact for suppliers, such as information officers</t>
  </si>
  <si>
    <t>Samantha Lecerf – Buyer
Box 948 Station Main
Kamloops, BC V2C 5N4
Canada
O +1.250.377.2796
M +1.250.214.0085</t>
  </si>
  <si>
    <t>Suppliers currently have access to our local Emo office
Suppliers contact individual procurement personnel directly
Local and community suppliers have access to our BDO 
Officer based in our Emo office
Suppliers have access to our generic email address: info@newgold.com, which is forwarded to the appropriate site</t>
  </si>
  <si>
    <t>Provide information on any internal or external supplier procurement portals, databases or registries (if applicable, provide URLs)</t>
  </si>
  <si>
    <t>All pre-qualified suppliers are kept in an internal database</t>
  </si>
  <si>
    <t>Ariba roll-out at Rainy River completed for support departments Q4 2022 and in use</t>
  </si>
  <si>
    <t>Provide information on requirements and support for pre-qualification (if applicable, provide phone numbers, emails or URLs)</t>
  </si>
  <si>
    <t>We promote active partnerships with Indigenous communities, encouraging all suppliers to partner with a local community when possible
We have pre-qualification forms that are completed to ensure local suppliers do not have to re-enter information with each proposal</t>
  </si>
  <si>
    <t>Pre-qualification requirements are included in RFQ/RFP  documentation sent to all suppliers. Rainy River is partnered with 16 Indigenous communities  and an additional five non-Indigenous communities  surrounding the Rainy River Mine. When possible we 
actively try to use local partners or encourage joint  ventures with suppliers and local communities.</t>
  </si>
  <si>
    <t>Pre-qualification requirements are included in RFQ/RFP documentation sent to all suppliers
Rainy River is partnered with 16 Indigenous communities and an additional five non-Indigenous communities surrounding the Rainy River Mine. When possible we actively try to use local partners or encourage joint ventures with suppliers and local communities</t>
  </si>
  <si>
    <t>Cero San Pedro</t>
  </si>
  <si>
    <t>Comply with Secretary of Tributary Administration (SAT) requirement</t>
  </si>
  <si>
    <t>Provide information about local supplier development programs or supplier capacity support (if applicable, provide URLs and phone numbers)</t>
  </si>
  <si>
    <t>Rainy River Community Relations department is the liaison between local communities and the Procurement department. Community Relations engages with local communities and promotes Indigenous businesses within the procurement process.</t>
  </si>
  <si>
    <t>Report how the mine site categorizes suppliers based on: 
i. Geographic location, such as proximity to the site
ii. Level of participation, including level of ownership and/or employment by local individuals or particular groups (Indigenous people, vulnerable groups, etc.)
iii.Level of value addition</t>
  </si>
  <si>
    <t>Rainy River categorizes suppliers based on local, national and international regions.
Rainy River is partnered with 16 Indigenous communities and an additional five non-Indigenous communities surrounding the Rainy River Mine. When possible we actively try to use local partners or encourage joint ventures with suppliers and local communities.
Definition of local suppliers is businesses within 
northwestern Ontario.</t>
  </si>
  <si>
    <t>Local community businesses (near mine site) 
Local businesses (in the State of San Luis Potosí) 
When possible support development in local communities</t>
  </si>
  <si>
    <t>LPRM-302: Breakdown of procurement spend</t>
  </si>
  <si>
    <t>Report the breakdown of procurement spend for each category of supplier provided in Disclosure 301: Categorizing suppliers, including international suppliers</t>
  </si>
  <si>
    <t>New Afton categorizes suppliers based on local, Indigenous, regional, national and international regions</t>
  </si>
  <si>
    <t>Rainy River categorizes suppliers based on local, Indigenous, regional, national and international regions</t>
  </si>
  <si>
    <t>CSP categorizes suppliers based on local, Indigenous, regional, national and international regions</t>
  </si>
  <si>
    <t xml:space="preserve">Provide a breakdown by amount (in relevant currency) and by percentage of total spend </t>
  </si>
  <si>
    <t>Total: $349,334,998
Local: $ (% excluding Indigenous spend) 
Indigenous:$57,941,892 (16.59%) 
National: $(%) 
Regional: $ (%) 
International: $ (%)</t>
  </si>
  <si>
    <t>Local: $94,423,307
Indigenous: $58,767,745
Regional: $92,747,728
National: $99,703,253
International: $20,012,169</t>
  </si>
  <si>
    <t>$481,058,795 (Dollar Value ($CAD))</t>
  </si>
  <si>
    <t>Total: $388,340,793 
Local: $10,357,156 (3% excluding Indigenous spend) 
Indigenous: 189,957,771 (49%) 
National: $91,317,066 (24%) 
Regional: $80,498,074 (21%) 
International: $16,210,725 (4%)</t>
  </si>
  <si>
    <t>Total: CAD$2,314,092.14 
Local: CAD$1,223,023.23 (53%)
National: CAD$1,079,077.52 (47%)
International: CAD$11,991.39 (1%)</t>
  </si>
  <si>
    <t>Comply with SAT requirement</t>
  </si>
  <si>
    <t>Report the existence and location of any anti-corruption policy it has and/or any policies that are intended to prevent corruption in their procurement processes and in their suppliers</t>
  </si>
  <si>
    <t>Report information and training provided to suppliers on best practices related to due diligence processes</t>
  </si>
  <si>
    <t>This is presently being reviewed and will be updated for 2023</t>
  </si>
  <si>
    <t>Our Code of Business Conduct and Ethics is embedded into the RFP/RFQ documents sent to all suppliers</t>
  </si>
  <si>
    <t>Suppliers and contractors are receiving site-specific information and training related to safety and risk assessment</t>
  </si>
  <si>
    <t>Occupational Health and Safety</t>
  </si>
  <si>
    <t>403-1 Occupational health and safety management system</t>
  </si>
  <si>
    <t>403-2 Hazard identification, risk assessment, and incident investigation</t>
  </si>
  <si>
    <t>Standard Operating Procedures (SOP) and Safe Work Practices (SWP). SOP’s are developed for routine tasks and reflect New Afton's approach to controlling hazards. They are developed for the tasks that pose the most serious consequences and gradually work through those that present less serious consequences. SOP's are identified for routine jobs through steps referenced in SAF-MNUL-001-0005 Risk Assessment &amp; Change Management as part of the New Afton Risk Activities Assessment, including:
• identification of all occupations;
• identification of the associated hazards of exposure for each occupation;
• completion of a risk ranking for each occupation; and
• Identification of requirements for Standard Operating Procedures.
Safe Work Practices (SWP’s) are written methods outlining how to perform a task with minimum risk to people, equipment, materials, environment, and processes. The review of Safe Work Practices (SWP) shall be conducted:
• Every three years at minimum; or
• when there is a change to the workplace or work process; or 
• After an incident, which is rated moderate or higher, an increase of event frequency is identified or, a near miss associated with the task. 
Activities that may be conducted to implement hazard controls include:
• Developing/updating Standard Operating Procedures (SOP’s)/Safe Work Practices (SWP’s) to include new hazard controls
• Consideration should be given to both the operation and maintenance requirements of the new control measures.
• Refer to SAF-MNUL-001-0205 Safe Work Procedures.
• Communication and Training
• Workers affected by new hazard controls shall be informed of the changes and the reasons for the changes. 
• The training needs relating to the hazard control changes shall be identified and the training shall be conducted.
• Refer to SAF-MNUL-001-003 Education, Training &amp; Communications.
• Supervision and Review
• Once the training has been completed, managers and supervisors shall check that the new hazard control measures are being implemented as required. 
• Checks and reviews shall be more frequent immediately after the control measure has been introduced, with a reduction in frequency once satisfied the control measure is being implemented as planned</t>
  </si>
  <si>
    <t>403-3 Occupational health services</t>
  </si>
  <si>
    <t>The JOHSC committee, as a whole and individual members, will promote the company’s safety culture of assisting one another in anticipating the outcome of risks, recognizing sub standard acts and conditions, evaluating the potential of hazards, control procedures that eliminate or minimize risk to people, property, environment and process.  Occupational Health topics are also presented to crews at toolbox talks, safety alerts and online training</t>
  </si>
  <si>
    <t>The Joint Occupational Health and Safety Committee (JOHSC), as a whole and individual members, will promote the company’s safety culture of assisting one another in anticipating the outcome of risks, recognizing sub standards acts and conditions, evaluating the potential of hazards, control procedures that eliminate or minimize risk to people, property, environment and process. 
The duties and functions of the JOHSC include:
• Identifying situations that may be unhealthy or unsafe for workers and advise on effective systems for responding to those situations;
• Consider and report complaints relating to the health and safety of workers;
• Consult with workers at New Afton on issues related to Occupational Health and Safety
• Make recommendations to New Afton and the workers for the improvement of the Occupational Health and Safety program
• Make recommendations to New Afton on educational programs promoting the Health and Safety of workers and compliance with the regulations and to monitor their effectiveness;
• Advise New Afton on programs and policies required under the regulations for the workplace and to monitor their effectiveness;
• Advise New Afton on proposed changes to the workplace or the work processes that may affect the Health or Safety of workers;
• Take part in incident investigations and regular inspections as required by the regulations and internal procedures
Meetings are held at least monthly.</t>
  </si>
  <si>
    <t>100% of employees and contractors are represented through Occupational Health and Safety committees. Meetings are held on a monthly basis and seek consultation from workers. All workers are represented by these committees including contractors working on operational sites.</t>
  </si>
  <si>
    <t>403-5 Worker training on occupational health and safety</t>
  </si>
  <si>
    <t>403-6 Promotion of worker health</t>
  </si>
  <si>
    <t xml:space="preserve">403-7 Prevention and mitigation of occupational health and safety impacts </t>
  </si>
  <si>
    <t>Occupational health and safety impacts are managed through New Gold's health and safety management systems.</t>
  </si>
  <si>
    <t>403-8 Workers covered by an occupational health and safety management system</t>
  </si>
  <si>
    <t>Work-Related Injuries</t>
  </si>
  <si>
    <t>403-9 Work-related injuries</t>
  </si>
  <si>
    <t>Employees</t>
  </si>
  <si>
    <t>The number of fatalities as a result of work-related injury</t>
  </si>
  <si>
    <t>The main types of work-related injury</t>
  </si>
  <si>
    <t>Near miss frequency rate (NMFR) (%)</t>
  </si>
  <si>
    <t>Workers who are not employees</t>
  </si>
  <si>
    <t>The work-related hazards that pose a risk of high-consequence injury.</t>
  </si>
  <si>
    <t>Work-Related Ill Health</t>
  </si>
  <si>
    <t>403-10 Work-related ill health</t>
  </si>
  <si>
    <t>The number of fatalities as a result of work-related ill health</t>
  </si>
  <si>
    <t>The main types of work-related ill health</t>
  </si>
  <si>
    <t>No work-related illness reported</t>
  </si>
  <si>
    <t>The work-related hazards that pose a risk of ill health.</t>
  </si>
  <si>
    <t>Security Practices</t>
  </si>
  <si>
    <t>410-1 Security personnel trained in human rights policies or procedures</t>
  </si>
  <si>
    <t>100% of security personnel have received formal training in the organization’s human rights policies or specific procedures and their application to security across operations.
Our Code of Conduct applies to all contractors - security personnel would receive training from the contractor themselves.</t>
  </si>
  <si>
    <t>Workforce Health and Safety</t>
  </si>
  <si>
    <t>Full-time employees</t>
  </si>
  <si>
    <t xml:space="preserve">9.58
</t>
  </si>
  <si>
    <t xml:space="preserve">Average hours of health, safety and emergency response training </t>
  </si>
  <si>
    <t>20,727 (total hours)</t>
  </si>
  <si>
    <t>Contract employees</t>
  </si>
  <si>
    <t>GRI 403: Occupational Health and Safety 2018</t>
  </si>
  <si>
    <t>2022 Social Report, page 22</t>
  </si>
  <si>
    <t>Provide a brief description of any initiatives, programs and success stories for H&amp;S</t>
  </si>
  <si>
    <t>General Disclosures - General - Health and Safety</t>
  </si>
  <si>
    <t xml:space="preserve">The reporting organization shall report the following information for employees and for workers who are not employees but whose work and/or workplace is controlled by the organization:
a.  A statement of whether an occupational health and safety management system has been implemented, including whether: 
i. the system has been implemented because of legal requirements and, if so, a list of the requirements;
ii. the system has been implemented based on recognized risk management and/or management system standards/guidelines and, if so, a list of the standards/guidelines.
</t>
  </si>
  <si>
    <t>2023 Social Report, page 22</t>
  </si>
  <si>
    <t>Social - Occupational Health and Safety</t>
  </si>
  <si>
    <t>NAF has a health and safety policy statement in "SAF-PLCY-001-0001 Health &amp; Safety Policy". The NAF health and safety management system is composed of 15 elements which complies to the requirements of the Health Safety and Reclamation Code for Mines in BC (2022). Furthermore NAF OHSMS meets the requirements of WorkSafeBC certificate of recognition (COR) requirements for occupational health and safety management systems</t>
  </si>
  <si>
    <t>NAF has a health and safety policy statement in "SAF-PLCY-001-0001 Health &amp; Safety Policy". The NAF health and safety management system is composed of 15 elements which complies to the requirements of the Health Safety and Reclamation Code for Mines in BC (2022). Furthermore NAF OHSMS meets the requirements of WorkSafeBC certificate of recognition (COR) requirements for occupational health and safety management systems.</t>
  </si>
  <si>
    <t>i. New Gold's health and safety system has been implemented based on legal requirements such as:
Canadian Standards Association (CSA), American National Standards Institute (ANSI), American Conference of Governmental Industrial Hygienists (ACGIH), National Fire Protection Association (NFPA), Natural Resources Canada (NRCAN)
ii. As required by many of the regulations and initiatives we subscribe to enhance our management approach, each of our sites implement an Occupational Health and Safety Management System. The systems applies to all New Gold employees and contractors, and we empower all workers to take ownership of keeping each other safe. New Gold takes a risk-based approach to our Health and Safety programs. Each site conducts health and safety risk assessments, such as field level risk assessments (e.g., five-point 
safety cards), job hazard assessments (JHA), risk assessments during pre-shift meetings and more. A company-wide registry  process is used to track material health and safety risks identified in each assessment. Further, job safety observations and inspections ensure that workers are conducting tasks safely and provide an opportunity to identify and correct unsafe conditions. The management review process includes monthly, quarterly and annual reviews. Risk registers are reviewed by management teams 
at least annually and following any significant incidents, near-misses or observations. Once risks are identified, New Gold develops prevention and mitigation controls to manage them in line with incident reporting, investigation and corrective action processes. We implement a hierarchy of controls, including engineering controls, personal protective equipment, standard operating procedures and training relevant to roles—all of which are continually monitored for effectiveness.</t>
  </si>
  <si>
    <t>b. A description of the scope of workers, activities, and workplaces covered by the occupational health and safety management system, and an explanation of whether and, if so, why any workers, activities, or workplaces are not covered.</t>
  </si>
  <si>
    <t>New Afton completes  job needs analysis for all roles. SAF-PLCY-001-0001 Health and Safety Policy states that NAF is committed to providing a safe and health work environment for all employees, contractors, visitors and community interest groups</t>
  </si>
  <si>
    <t>SAF-PLCY-001-0001 Health and Safety Policy states that NAF is committed to providing a safe and health work environment for all employees, contractors, visitors and community interest groups.</t>
  </si>
  <si>
    <t>The Occupational Health and Safety Act details a workers rights and duties in the workplace and does the same for supervisors and employers.  Procedures, policies, programs and guidelines are written to include duties of workers, supervisors and the company in upholding the requirements of the documents.</t>
  </si>
  <si>
    <t>Our Safety Management System includes all employees and contractors who carry out work inside and outside the facilities, all workplaces and the activities are covered.</t>
  </si>
  <si>
    <t>Employee engagement is a critical step in developing a strong health and safety culture. Employees have many opportunities to share safety moments, raise awareness at toolbox talks, and participate in the site’s Joint Occupational Health and Safety Committee (JOHSC), Rainy River and New Afton. Members play an important role in the development and review of risk registers, regular performance monitoring and continual improvement of systems. The responsibilities and authorities of these groups are governed by their respective terms of reference. Meeting frequency and requirements are conducted in accordance with local procedures  and regulatory requirements</t>
  </si>
  <si>
    <t>a. A description of the processes used to identify work-related hazards and assess risks on a routine and non-routine basis, and to apply the hierarchy of controls in order to eliminate hazards and minimize risks, including:
i. how the organization ensures the quality of these processes, including the competency of persons who carry them out
ii. how the results of these processes are used to evaluate and continually improve the occupational health and safety management system.</t>
  </si>
  <si>
    <t>Standard Operating Procedures (SOP) and Safe Work Practices (SWP)
SOP’s are developed for routine tasks and reflect New Afton's approach to controlling hazards. They are developed for the tasks that pose the most serious consequences and gradually work through those that present less serious consequences. 
SOP's are identified for routine jobs through steps referenced in SAF-MNUL-G204 Risk Assessment &amp; Change Management as part of the New Afton Risk Activities Assessment, including:
• identification of all occupations;
• identification of the associated hazards of exposure for each occupation;
• completion of a risk ranking for each occupation; and
• Identification of requirements for Standard Operating Procedures.
Safe Work Practices (SWP’s) are written methods outlining how to perform a task with minimum risk to people, equipment, materials, environment, and processes.
The review of Safe Work Practices (SWP) shall be conducted:
• Every three years at minimum; or
• when there is a change to the workplace or work process; or 
• After an incident, which is rated moderate or higher, an increase of event frequency is 
identified or, a near miss associated with the task. 
Activities that may be conducted to implement hazard controls include:
• Developing/updating Standard Operating Procedures (SOP’s)/Safe Work Practices 
(SWP’s) to include new hazard controls
• Consideration should be given to both the operation and maintenance 
requirements of the new control measures.
• Refer to SAF-MNUL-G205 Safe Work Procedures.
• Communication and Training
• Workers affected by new hazard controls shall be informed of the changes and 
the reasons for the changes. 
• The training needs relating to the hazard control changes shall be identified 
and the training shall be conducted.
• Refer to SAF-MNUL-G203 Education, Training &amp; Communications.
• Supervision and Review
• Once the training has been completed, managers and supervisors shall check 
that the new hazard control measures are being implemented as required. 
• Checks and reviews shall be more frequent immediately after the control 
measure has been introduced, with a reduction in frequency once satisfied the 
control measure is being implemented as planned.</t>
  </si>
  <si>
    <t>Risk assessments are conducted when new tasks are required and when new equipment or processes are introduced.  Risk registers are developed with each department and top risks are review quarterly and the full register is reviewed annually.  Risk assessments are based on likelihood and impact of the hazards at look at energy sources, employee interaction and industry knowledge.  Top department risks are also reviewed quarterly with management.
Risks are assessed based on existing hazard, current controls and mitigative controls to reduce risk.
Training such as hazard identification and workplace inspections offered in JHSC certification and competent supervision help develop worker and supervision skillset in identifying hazards and mitigating risks.</t>
  </si>
  <si>
    <t>New Gold uses and maintains Health and Safety Management Standards, including Health and Safety Risk Management, and Monitoring and Inspection, to provide operational site requirement guidance.  Results are evaluated on a monthly, quarterly and annual basis through management review processes outlined in New Gold's Health and Safety Leadership, System Audit and Assurance, and Health and Safety Business planning standards.</t>
  </si>
  <si>
    <t>b. A description of the processes for workers to report work-related hazards and hazardous situations, and an explanation of how workers are protected against reprisals.</t>
  </si>
  <si>
    <t>All employees shall receive training in hazard identification, risk assessment, and hazard control 
processes. This training shall include:
• The methods for identifying hazards:
• New Afton Risk Activities Assessment
• Job Hazard Analysis;
• 5 Point Safety Card;
• Incident Reports; and
• Audits, Job Task Observation, Inspections and Safe Acts Observations.
• Hazard Categories.
• Assessing risk using the Risk Matrix.
• Developing hazard controls using the Hierarchy of Controls.
• Implementing hazard controls.
• Monitoring and reporting.
Employees shall receive training to identify what constitutes a change and how to initiate the 
management of change process.
The purpose of a health &amp; safety incident investigation is to identify the immediate and underlying causes of incidents so that controls can be implemented to prevent future incidents. Investigations seek facts in order to improve workplace health &amp; safety, not to find fault or lay blame.
Inform all prospective witnesses that the purpose of the investigation is fact-finding, not fault-finding.
Assuring witnesses that the process is not an inquisition will encourage them to come forward and volunteer information.</t>
  </si>
  <si>
    <t>Take5, 5Point Safety cards, pre-ops, field level risk assessment and Observation and Intervention cards are all methods for employees to identify and report work-related hazards.
JHSC workplace inspections also raise hazard reporting.
Near-miss reporting is another avenue for workers to report hazards and the Positive Attitude Safety System in pre-shift line-ups allow workers to discuss safety and hazards.
The Occupational Health and Safety Act has provisions that protects workers from reprisal when reporting hazards.</t>
  </si>
  <si>
    <t>Workers can report hazards and hazardous situations through:
1) Safety talks: reporting hazards or risks identified.
2) Direct report to supervisor, security personnel or managers
3) Email
4) Suggestion box
Workers who report are protected against reprisals through:
1) Safety culture does not promote punishment, but rather the analysis of risks and unsafe conditions.
2) Open door policy to any level of workers to talk to director general and all levels.</t>
  </si>
  <si>
    <t>c. A description of the policies and processes for workers to remove themselves from work situations that they believe could cause injury or ill health, and an explanation of how workers are protected against reprisals.</t>
  </si>
  <si>
    <t>A person shall not carry out any work or operate any equipment, tool, or appliance if there is reasonable cause to believe that to do so would create an undue hazard to the health or safety of any person. SAF-PRCD-001-0212</t>
  </si>
  <si>
    <t>A person shall not carry out any work or operate any equipment, tool, or appliance if there is reasonable cause to believe that to do so would create an undue hazard to the health or safety of any person.</t>
  </si>
  <si>
    <t>The Occupational Health and Safety Act has provisions for workers to refuse unsafe work, free of reprisals.  All workers have the right know the hazards in the workplace and the right to refuse.</t>
  </si>
  <si>
    <t>d. A description of the processes used to investigate work-related incidents, including the processes to identify hazards and assess risks relating to the incidents, to determine corrective actions using the hierarchy of controls, and to determine improvements needed in the occupational health and safety management system.</t>
  </si>
  <si>
    <t>SAF-MNUL-001-0012 Incident Reporting, Investigation and Corrective Action; TapRoot Investigations; 5 Why Process</t>
  </si>
  <si>
    <t>(1) The manager must ensure that an investigation into every reportable incident is carried out by persons knowledgeable in the type of work and in collaboration with the management co-chair and the worker co-chair of the OHS committee or their designates.
(2) On completion of the investigation, the manager must prepare a report, signed by all participants listed in subsection (1), that includes the following:
(a) a description of the incident;
(b) a description of the work conducted at the time and place of the incident;
(c) an identification of the causes of the incident and any unsafe conditions, acts, or procedures which may have contributed to the incident; 
(d) an identification of any corrective actions that are necessary to prevent the recurrence of similar incidents, including a projected timeline for implementation of the corrective actions;
(e) any additional information required by the chief inspector</t>
  </si>
  <si>
    <t>a. A description of the occupational health services’ functions that contribute to the identification and elimination of hazards and minimization of risks, and an explanation of how the organization ensures the quality of these services and facilitates workers’ access to them.</t>
  </si>
  <si>
    <t>We have an Internal Medical Service that provides medical care to all employees and works directly with the Safety Management, participates in activities such as safety inspections, task observations, safety talks, activity risk analysis. 
Also all workers have access to Mexican Social Security Institute (IMSS) services, which can verify the health and safety conditions in the workplace.</t>
  </si>
  <si>
    <t>New Gold's operational sites provide health services to protect the health and safety of workers in relation to their environment by competent and certified individuals, and to comply with legal requirements and recognized standards. Some services are provided at the worksite and, for those that are not, transportation is provided. Workers' rights to privacy are protected. Some services provided are: medical surveillance programs, access to nurses, Level 3 First Responders, online doctors and physiotherapists.</t>
  </si>
  <si>
    <t>a. A description of the processes for worker participation and consultation in the development, implementation, and evaluation of the occupational health and safety management system, and for providing access to and communicating relevant information on occupational health and safety to workers.</t>
  </si>
  <si>
    <t>The JOHSC committee, as a whole and individual members, will promote the company’s safety culture of assisting one another in anticipating the outcome of risks, recognizing sub standard acts and conditions, evaluating the potential of hazards, control procedures that eliminate or minimize risk to people, property, environment and process.</t>
  </si>
  <si>
    <t>Half year management review meeting where results of the Safety Management System are presented, participation of the management and staff, the Safety and Hygiene Commission (includes unionized personnel) and heads of key areas.</t>
  </si>
  <si>
    <t>b. Where formal joint management–worker health and safety committees exist, a description of their responsibilities, meeting frequency, decision-making authority, and whether and, if so, why any workers are not represented by these committees.</t>
  </si>
  <si>
    <t>The Joint Occupational Health and Safety Committee (JOHSC), as a whole and individual members, will promote the company’s safety culture of assisting one another in anticipating the outcome of risks, recognizing sub standards acts and conditions, evaluating the potential of hazards, control procedures that eliminate or minimize risk to people, property, environment and process. 
The duties and functions of the JOHSC include:
• Identifying situations that may be unhealthy or unsafe for workers and advise on effective 
systems for responding to those situations;
• Consider and report complaints relating to the health and safety of workers;
• Consult with workers at New Afton on issues related to Occupational Health and Safety
• Make recommendations to New Afton and the workers for the improvement of the Occupational 
Health and Safety program
• Make recommendations to New Afton on educational programs promoting the Health and Safety of workers and compliance with the regulations and to monitor their effectiveness;
• Advise New Afton on programs and policies required under the regulations for the workplace 
and to monitor their effectiveness;
• Advise New Afton on proposed changes to the workplace or the work processes that may affect 
the Health or Safety of workers;
• Take part in incident investigations and regular inspections as required by the regulations and 
internal procedures
Meetings are held at least monthly.</t>
  </si>
  <si>
    <t>The reporting organization shall report the following information for employees and for workers who are not employees but whose work and/or workplace is controlled by the organization:
a. A description of any occupational health and safety training provided to workers, including generic training as well as training on specific work-related hazards, hazardous activities, or hazardous situations.</t>
  </si>
  <si>
    <t>a. A description of any occupational health and safety training provided to workers, including generic training as well as training on specific work-related hazards, hazardous activities, or hazardous situations.</t>
  </si>
  <si>
    <t>2023 Social Report, page 26</t>
  </si>
  <si>
    <t>b. A description of any voluntary health promotion services and programs offered to workers to address major non-work-related health risks, including the specific health risks addressed, and how the organization facilitates workers’ access to these services and programs.</t>
  </si>
  <si>
    <t>403-7 Prevention and mitigation of occupational health and safety impacts directly linked by business relationships</t>
  </si>
  <si>
    <t>The reporting organization shall report the following information:
a. A description of the organization’s approach to preventing or mitigating significant negative occupational health and safety impacts that are directly linked to its operations, products, or services by its business relationships, and the related hazards and risks.</t>
  </si>
  <si>
    <t>2023 Social Report, page 22-23</t>
  </si>
  <si>
    <t xml:space="preserve">a. If the organization has implemented an occupational health and safety management system based on legal requirements and/or recognized standards/guidelines:
i. the percentage of all employees, and contractors who are covered by such a system: 100%
ii. The percentage of all employees, and contractors who are covered by such a system that has been internally audited: 100%
iii. The percentage of all employees, and contractors who are covered by such a system that has been certified by an external third-party: 100%
b. Whether and, if so, why any workers have been excluded from this disclosure, including the types of worker excluded: no workers have been excluded from this disclosure.
c. Any contextual information necessary to understand how the data have been compiled, such as any standards, methodologies, and assumptions used: Safety management systems have been developed at both operations and contain the same elements, an overarching management system is in place at the corporate level with elements aligned with operational Safety management systems. </t>
  </si>
  <si>
    <t>In Supplementary Data, rows 391--400</t>
  </si>
  <si>
    <t xml:space="preserve">Rainy River </t>
  </si>
  <si>
    <t>The reporting organization shall report the following information:
a. For all employees:
i. The number of fatalities as a result of work-related ill health;
ii. The number of cases of recordable work-related ill health;
iii. The main types of work-related ill health.
b. For all workers who are not employees but whose work and/or workplace is controlled by the organization:
i. The number of fatalities as a result of work-related ill health;
ii. The number of cases of recordable work-related ill health;
iii. The main types of work-related ill health.
c. The work-related hazards that pose a risk of ill health, including:
i. how these hazards have been determined;
ii. which of these hazards have caused or contributed to cases of ill health during the reporting period;
iii. actions taken or underway to eliminate these hazards and minimize risks using the hierarchy of controls.
d. Whether and, if so, why any workers have been excluded from this disclosure, including the types of worker excluded.
e. Any contextual information necessary to understand how the data have been compiled, such as any standards, methodologies, and assumptions used.
f. When compiling the information specified in Disclosure 403-10, the reporting organization shall include fatalities as a result of work-related ill health in the calculation of the number of cases of recordable work-related ill health.</t>
  </si>
  <si>
    <t>2023 Social Report, page 22- 23</t>
  </si>
  <si>
    <t>GRI 410: Security Practices 2016</t>
  </si>
  <si>
    <t>The reporting organization shall report the following information:
a. Percentage of security personnel who have received formal training in the organization’s human rights policies or specific procedures and their application to security.
b. Whether training requirements also apply to third-party organizations providing security personnel.</t>
  </si>
  <si>
    <t>Social - DEI/Human Rights</t>
  </si>
  <si>
    <t>a. Percentage of security personnel who have received formal training in the organization’s human rights policies or specific procedures and their application to security: 100%
b. Whether training requirements also apply to third-party organizations providing security personnel: Yes</t>
  </si>
  <si>
    <t>Human Rights Policy- 100% of Human Resources employees and contractors at Corporate and Sites are required to comply with the organization's human rights policies and must follow the procedures according to the policy. An acknowledgment form and policies related to human rights are provided to third-party organizations and must be signed and returned to Corporate HR. Local site HR provide third parties with the relative training and policies that must be reviewed.</t>
  </si>
  <si>
    <t>a. Percentage of security personnel who have received formal training in the organization’s human rights policies or specific procedures and their application to security: 100%
b. Whether training requirements also apply to third-party organizations providing security personnel: While our code of conduct does apply to all contractors - security personnel would receive training from the contractor themselves.</t>
  </si>
  <si>
    <t>All security personnel have been trained in human rights, and they have constant updates at the start-of-shift sessions. 
This is a frequent practice in the security team since several years ago.</t>
  </si>
  <si>
    <t>Public policy</t>
  </si>
  <si>
    <t>GRI 415: Public Policy 2016</t>
  </si>
  <si>
    <t>415-1 Political contributions</t>
  </si>
  <si>
    <t>Customer health and safety</t>
  </si>
  <si>
    <t>(1) MSHA all-incidence rate, (2) fatality rate, (3) near miss frequency rate (NMFR) and (4) average hours of health, safety and emergency response training for (a) full-time employees and (b) contract employees</t>
  </si>
  <si>
    <r>
      <t xml:space="preserve">1. MSHA all-incidence rate  for: 
a. full-time employees; 9.58
b. contract employees: 8.17
2. Fatality rate:
a. full-time employees; 0
b. contract employees: 0
3. near miss frequency rate (NMFR) for:
</t>
    </r>
    <r>
      <rPr>
        <sz val="11"/>
        <color rgb="FFFF0000"/>
        <rFont val="Arial"/>
        <family val="2"/>
      </rPr>
      <t>a. full-time employees; 12.29</t>
    </r>
    <r>
      <rPr>
        <sz val="11"/>
        <color theme="1"/>
        <rFont val="Arial"/>
        <family val="2"/>
      </rPr>
      <t xml:space="preserve">
b. contract employees
4. average hours of health, safety, and emergency response training: 
</t>
    </r>
    <r>
      <rPr>
        <sz val="11"/>
        <color rgb="FFFF0000"/>
        <rFont val="Arial"/>
        <family val="2"/>
      </rPr>
      <t>a. full-time employees; 
b. contract employees</t>
    </r>
  </si>
  <si>
    <t>AIFR = 9.15
Fatality rate: 0.00
NMFR: 20.4
Safety and emergency response training hours: 20,727</t>
  </si>
  <si>
    <t>AIFR = 9.15
Fatality rate: 0.00
NMFR: 0.00
Safety and emergency response training hours: Not tracked</t>
  </si>
  <si>
    <t>AIFR = 9.15
Fatality rate: 0.00
NMFR: 10.9
Safety and emergency response training hours: 18,160</t>
  </si>
  <si>
    <t>Accident severity rate</t>
  </si>
  <si>
    <t>Fatal injuries</t>
  </si>
  <si>
    <t>LTI</t>
  </si>
  <si>
    <t>Number of employee representatives participating in Joint Occupational Health and Safety Committees</t>
  </si>
  <si>
    <t>Total Recordable Injury Frequency Rate</t>
  </si>
  <si>
    <t>Occupational illness frequency rate</t>
  </si>
  <si>
    <t>Percentage of workforce covered by OHS Management System (%)</t>
  </si>
  <si>
    <t>Safety</t>
  </si>
  <si>
    <t>ESG Reporting - Safety</t>
  </si>
  <si>
    <t>All sites</t>
  </si>
  <si>
    <t>Employee Breakdown by Gender and Region</t>
  </si>
  <si>
    <t xml:space="preserve">GRI 2-7 Employees 
</t>
  </si>
  <si>
    <t>Female Employees</t>
  </si>
  <si>
    <t>Permanent</t>
  </si>
  <si>
    <t>Temporary</t>
  </si>
  <si>
    <t>Non-guaranteed hours</t>
  </si>
  <si>
    <t>Part-time</t>
  </si>
  <si>
    <t>Total Female Employees by Operation</t>
  </si>
  <si>
    <t>Male Employees</t>
  </si>
  <si>
    <t>Total Male Employees by Operation</t>
  </si>
  <si>
    <t>All Employees</t>
  </si>
  <si>
    <t>Total Employees by Operation</t>
  </si>
  <si>
    <t>New Employee Hires and Employee Turnover</t>
  </si>
  <si>
    <t>401-1 New employee hires and employee turnover</t>
  </si>
  <si>
    <t xml:space="preserve">Number of new hires over 50 years old </t>
  </si>
  <si>
    <t>Female Employees (%)</t>
  </si>
  <si>
    <t>Male Employees (%)</t>
  </si>
  <si>
    <t>Age Group (%)</t>
  </si>
  <si>
    <t xml:space="preserve">Number of new hires under 30 years old </t>
  </si>
  <si>
    <t xml:space="preserve">Number of new hirs over 50 years old </t>
  </si>
  <si>
    <t>Total Rate of New Employees by Operation (%)</t>
  </si>
  <si>
    <t>Age Group</t>
  </si>
  <si>
    <t>Total Rate of Employees Leaving New Gold</t>
  </si>
  <si>
    <t>Total Workers by Operation</t>
  </si>
  <si>
    <t>Gender</t>
  </si>
  <si>
    <t>Male</t>
  </si>
  <si>
    <t>Female</t>
  </si>
  <si>
    <t>Percentage of individuals under 30 years old</t>
  </si>
  <si>
    <t>Percentage of individuals over 50 years old</t>
  </si>
  <si>
    <t>Other Indicators of Diversity</t>
  </si>
  <si>
    <t>405-2 Ratio of basic salary and remuneration of women to men</t>
  </si>
  <si>
    <t>Employee Benefits</t>
  </si>
  <si>
    <t>401-2 Benefits provided to full-time employees that are not provided to temporary or part-time employees</t>
  </si>
  <si>
    <t>Parental Leave</t>
  </si>
  <si>
    <t>Number of employees that took parental leave</t>
  </si>
  <si>
    <t>Return to work rate</t>
  </si>
  <si>
    <t>Retention rate</t>
  </si>
  <si>
    <t xml:space="preserve">Collective Bargaining </t>
  </si>
  <si>
    <t>2-30 Collective bargaining agreements</t>
  </si>
  <si>
    <t>407-1 Operations and suppliers in which the right to freedom of association and collective bargaining may be at risk</t>
  </si>
  <si>
    <t>Labour/Management Relations</t>
  </si>
  <si>
    <t>402-1 Minimum notice periods regarding operational changes</t>
  </si>
  <si>
    <t>408-1 Operations and suppliers at significant risk for incidents of child labor</t>
  </si>
  <si>
    <t>409-1 Operations and suppliers at significant risk for incidents of forced or compulsory labor</t>
  </si>
  <si>
    <t>202-1 Ratios of standard entry-level wage by gender compared to local minimum wage</t>
  </si>
  <si>
    <t>Workers Who Are Not Employees</t>
  </si>
  <si>
    <t>Training and Education</t>
  </si>
  <si>
    <t>Activities and Workers</t>
  </si>
  <si>
    <t>2-7 Employees</t>
  </si>
  <si>
    <t xml:space="preserve">The organization shall: 
a.report the total number of employees, and a breakdown of this total by gender and by region;
i. Total number of female employees
ii. Total number of male employees
</t>
  </si>
  <si>
    <t>i.116
ii. 567</t>
  </si>
  <si>
    <t xml:space="preserve">i. 123
ii. 551 </t>
  </si>
  <si>
    <t>2022 Social Report, page 19
2022 Annual Information Form, page 13</t>
  </si>
  <si>
    <t>i. 153
ii.  698</t>
  </si>
  <si>
    <t>i. 142
ii. 674</t>
  </si>
  <si>
    <t xml:space="preserve">i. 15
ii. 38 </t>
  </si>
  <si>
    <t>i. 20
ii.  28</t>
  </si>
  <si>
    <t>b. report the total number of:
i. permanent employees, and a breakdown by gender and by region;
ii. temporary employees, and a breakdown by gender and by region;
iii. non-guaranteed hours employees, and a breakdown by gender and by region;
iv. full-time employees, and a breakdown by gender and by region;
v. part-time employees, and a breakdown by gender and by region;</t>
  </si>
  <si>
    <t>Female employees:
i. Permanent: 113
ii. Temporary: 3
iii. Non-guaranteed hours: 2
iv. Full-time: 114
v. Part-time: 2
Male employees:
i. Permanent: 560
ii. Temporary: 7
iii. Non-guaranteed hours: 0
iv. Full-time: 567
v. Part-time: 0</t>
  </si>
  <si>
    <t>Female employees:
i. Permanent: 107
ii. Temporary: 16
iii. Non-guaranteed hours: 3
iv. Full-time: 120
v. Part-time: 0
Male employees:
i. Permanent: 537
ii. Temporary: 14
iii. Non-guaranteed hours: 1
iv. Full-time: 550
v. Part-time: 1</t>
  </si>
  <si>
    <t>Female employees:
i. Permanent: 142
ii. Temporary: 11
iii. Non-guaranteed hours: 0
iv. Full-time: 149
v. Part-time: 4
Male employees:
i. Permanent: 678
ii. Temporary: 20
iii. Non-guaranteed hours: 0
iv. Full-time: 697
v. Part-time: 4</t>
  </si>
  <si>
    <t>Female employees:
i. Permanent: 135
ii. Temporary: 7
iii. Non-guaranteed hours: 0
iv. Full-time: 138
v. Part-time: 4
Male employees:
i. Permanent: 659
ii. Temporary: 14
iii. Non-guaranteed hours: 0
iv. Full-time: 671
v. Part-time: 3</t>
  </si>
  <si>
    <t>Female employees:
i. Permanent: 15
ii. Temporary: 0
iii. Non-guaranteed hours: 0
iv. Full-time: 15
v. Part-time: 0
Male employees:
i. Permanent: 38
ii. Temporary: 0
iii. Non-guaranteed hours: 0
iv. Full-time: 38
v. Part-time: 0</t>
  </si>
  <si>
    <t>Female employees:
i. Permanent: 20
ii. Temporary: 0
iii. Non-guaranteed hours: 0
iv. Full-time: 20
v. Part-time: 0
Male employees:
i. Permanent: 28
ii. Temporary: 0
iii. Non-guaranteed hours: 0
iv. Full-time: 28
v. Part-time: 0</t>
  </si>
  <si>
    <t>c. describe the methodologies and assumptions used to compile the data, including whether the numbers are reported:
i. in head count, full-time equivalent (FTE), or using another methodology;
ii. at the end of the reporting period, as an average across the reporting period, or using another methodology;</t>
  </si>
  <si>
    <t>Active and Inactive employees. As of December 31, 2023</t>
  </si>
  <si>
    <t>i. Headcount
ii. At the end of the reporting period, December 31, 2023</t>
  </si>
  <si>
    <t>d. report contextual information necessary to understand the data reported under 2-7-a
and 2-7-b;</t>
  </si>
  <si>
    <t>Permanent employees reported at the Corporate office as of December 31, 2023</t>
  </si>
  <si>
    <t>e. describe significant fluctuations in the number of employees during the reporting period
and between reporting periods.</t>
  </si>
  <si>
    <t>No significant fluctuations in headcount during reporting period</t>
  </si>
  <si>
    <t>There are no major fluctuations in numbers over the years. Reporting methods remain unchanged year over year</t>
  </si>
  <si>
    <t>No fluxuations.</t>
  </si>
  <si>
    <t>2-8 Workers who are not employees</t>
  </si>
  <si>
    <t>The organization shall:
a. report the total number of workers who are not employees and whose work is controlled by the organization and describe:
i. the most common types of worker and their contractual relationship with the organization;
ii. the type of work they perform;</t>
  </si>
  <si>
    <t>2022 Social Report, page 19</t>
  </si>
  <si>
    <t xml:space="preserve"> 1651 unique contractor employees worked on site in 2023, from a list of 378 total contracting companies. </t>
  </si>
  <si>
    <t>1 contractor hired to fill a maternity leave</t>
  </si>
  <si>
    <t>b. describe the methodologies and assumptions used to compile the data, including whether the number of workers who are not employees is reported:
i. in head count, full-time equivalent (FTE), or using another methodology;
ii. at the end of the reporting period, as an average across the reporting period, or using another methodology;</t>
  </si>
  <si>
    <t>The organization shall:
a. report the percentage of total employees covered by collective bargaining agreements;
b. for employees not covered by collective bargaining agreements, report whether the organization determines their working conditions and terms of employment based on collective bargaining agreements that cover its other employees or based on collective bargaining agreements from other organizations.</t>
  </si>
  <si>
    <t>2022 Social Report, page 18</t>
  </si>
  <si>
    <t>GRI 202: Market Presence 2016</t>
  </si>
  <si>
    <t>The reporting organization shall report the following information: 
a. When a significant proportion of employees are compensated based on wages subject to minimum wage rules, report the relevant ratio of the entry level wage by gender at significant locations of operation to the minimum wage.
b. When a significant proportion of other workers (excluding employees) performing the organization’s activities are compensated based on wages subject to minimum wage rules, describe the actions taken to determine whether these workers are paid above the minimum wage.
c. Whether a local minimum wage is absent or variable at significant locations of operation, by gender. In circumstances in which different minimums can be used as a reference, report which minimum wage is being used..
d. The definition used for ‘significant locations of operation’.</t>
  </si>
  <si>
    <t>No sites pay minimum wage. All wages are higher than minimum wage, in their respective jurisdictions.</t>
  </si>
  <si>
    <t>No sites pay minimum wage. All wages are higher than minimum wage, in their respective jurisdictions</t>
  </si>
  <si>
    <t>Economic - Market Presence</t>
  </si>
  <si>
    <t>202-2 Proportion of senior management hired from the local community</t>
  </si>
  <si>
    <t>The reporting organization shall report the following information:
a. Percentage of senior management at significant locations of operation that are hired from the local community.
b. The definition used for ‘senior management’.
c. The organization’s geographical definition of ‘local’.
d. The definition used for ‘significant locations of operation’.</t>
  </si>
  <si>
    <t>a. 90%
b. The definition used for ‘senior management’: Department Managers and General Manager</t>
  </si>
  <si>
    <t>2022 Social Report, page 15</t>
  </si>
  <si>
    <t>a.  18%
b. The definition used for ‘senior management’: Senior management defined as senior leadership, General Manager, Departmental Manager</t>
  </si>
  <si>
    <r>
      <rPr>
        <sz val="11"/>
        <color rgb="FFFF0000"/>
        <rFont val="Arial"/>
        <family val="2"/>
      </rPr>
      <t>a. Percentage of senior management at significant locations of operation who are hired from the local community</t>
    </r>
    <r>
      <rPr>
        <sz val="11"/>
        <rFont val="Arial"/>
        <family val="2"/>
      </rPr>
      <t xml:space="preserve">
b. The definition used for ‘senior management’: Senior management defined as Senior Leadership/Department Managers/ Supervisors and General
Managers.</t>
    </r>
  </si>
  <si>
    <t>GRI 401: Employment 2016</t>
  </si>
  <si>
    <t xml:space="preserve">a .Total number and rate of new employee hires during the reporting period, by age group and gender
i. Number of new hires under 30 years old (A)
ii. Number of new hires 30–50 years old (B)
iii. Number of new hirs over 50 years old (C)
iv. Number of female new hires
v. Number of male new hires
vi. Total number of employees that joined the organization during the reporting period(A+B+C)
vii. Rate of new hires under 30 years old (A
viii. Rate of new hires 30–50 years old (B)
ix. Rate of new hires over 50 years old (C)
x. Rate of female new hires
xi. Rate of male new hires
xii. Total rate of new employees that joined the organization during the reporting period
</t>
  </si>
  <si>
    <r>
      <t>a .Total number and rate of new employee hires during the reporting period, by age group and gender:
i. Number of new hires under 30 years old (A): 50
ii. Number of new hires 30–50 years old (B): 70
iii. Number of new hirs over 50 years old (C): 11
iv. Number of female new hires: 22
v. Number of male new hires: 108
vi. Total number of employees that joined the organization during the reporting period(A+B+C): 131
vii. Rate of new hires under 30 years old (A): 38.27%
viii. Rate of new hires 30–50 years old (B): 53.4%
ix. Rate of new hires over 50 years old (C): 8.4%
x. Rate of female new hires: 16.8%
xi. Rate of male new hires: 82.4%
xii. Total rate of new employees that joined the organization during the reporting period: 19.2%</t>
    </r>
    <r>
      <rPr>
        <sz val="11"/>
        <color rgb="FFFF0000"/>
        <rFont val="Arial"/>
        <family val="2"/>
      </rPr>
      <t xml:space="preserve">
</t>
    </r>
  </si>
  <si>
    <r>
      <t>a i. 63
ii. 70
iii. 13
iv. 56
v. 90
vi. 146
vii. 43%
viii. 48%
ix. 9%
x. 38%
xi. 62%
xii. 22%</t>
    </r>
    <r>
      <rPr>
        <sz val="11"/>
        <color rgb="FFFF0000"/>
        <rFont val="Arial"/>
        <family val="2"/>
      </rPr>
      <t xml:space="preserve">
</t>
    </r>
  </si>
  <si>
    <t>Social - Employment</t>
  </si>
  <si>
    <r>
      <t>a .Total number and rate of new employee hires during the reporting period, by age group and gender:
i. Number of new hires under 30 years old (A): 102
ii. Number of new hires 30–50 years old (B): 96
iii. Number of new hirs over 50 years old (C): 27
iv. Number of female new hires: 42
v. Number of male new hires: 183
vi. Total number of employees that joined the organization during the reporting period(A+B+C): 225
vii. Rate of new hires under 30 years old (A): 45.33%
viii. Rate of new hires 30–50 years old (B): 42.67%
ix. Rate of new hires over 50 years old (C): 12%
x. Rate of female new hires: 18.67%
xi. Rate of male new hires: 81.33%
xii. Total rate of new employees that joined the organization during the reporting period: 26.76%</t>
    </r>
    <r>
      <rPr>
        <sz val="11"/>
        <color rgb="FFFF0000"/>
        <rFont val="Arial"/>
        <family val="2"/>
      </rPr>
      <t xml:space="preserve">
</t>
    </r>
  </si>
  <si>
    <r>
      <t>a i. 80
ii. 73
iii. 23
iv. 44
v. 132
vi. 176
vii. 45%
viii. 41%
ix. 13% 
x. 25%
xi. 75%
xii. 24%</t>
    </r>
    <r>
      <rPr>
        <sz val="11"/>
        <color rgb="FFFF0000"/>
        <rFont val="Arial"/>
        <family val="2"/>
      </rPr>
      <t xml:space="preserve">
</t>
    </r>
  </si>
  <si>
    <r>
      <t>a i. 1
ii. 0
iii. 0
iv. 1
v. 0
vi. 1
vii.100% 
viii. 0%
ix. 0%
x. 100%
xi. 0%
xii. 2%</t>
    </r>
    <r>
      <rPr>
        <sz val="11"/>
        <color rgb="FFFF0000"/>
        <rFont val="Arial"/>
        <family val="2"/>
      </rPr>
      <t xml:space="preserve">
</t>
    </r>
  </si>
  <si>
    <r>
      <t xml:space="preserve">a .Total number and rate of new employee hires during the reporting period, by age group and gender:
i. Number of new hires under 30 years old (A): 3
ii. Number of new hires 30–50 years old (B): 10
iii. Number of new hirs over 50 years old (C): 5
iv. Number of female new hires: 6
v. Number of male new hires: 12
vi. Total number of employees that joined the organization during the reporting period(A+B+C): 18
vii. Rate of new hires under 30 years old (A): 17%
viii. Rate of new hires 30–50 years old (B): 56%
ix. Rate of new hires over 50 years old (C): 27%
x. Rate of female new hires: 33%
xi. Rate of male new hires: 67%
</t>
    </r>
    <r>
      <rPr>
        <sz val="11"/>
        <color rgb="FFFF0000"/>
        <rFont val="Arial"/>
        <family val="2"/>
      </rPr>
      <t xml:space="preserve">xii. Total rate of new employees that joined the organization during the reporting period: 100%
</t>
    </r>
  </si>
  <si>
    <t>b. Total number and rate of employee turnover during the reporting period, by age group and gender:
i. Total number of employees under 30 years old (A) leaving employment
ii. Total number of employees 30-50 years old (B) leaving employment
iii. Total number of employees over 50 years old (C) leaving employment
iv. Total number of males leaving employment
v. Total number of females leaving employment
vi. Total number of employees leaving employment (A+B+C)
vii. Total rate of employees who left the organization during the reporting period</t>
  </si>
  <si>
    <r>
      <rPr>
        <sz val="11"/>
        <color rgb="FFFF0000"/>
        <rFont val="Arial"/>
        <family val="2"/>
      </rPr>
      <t xml:space="preserve">
</t>
    </r>
    <r>
      <rPr>
        <sz val="11"/>
        <rFont val="Arial"/>
        <family val="2"/>
      </rPr>
      <t xml:space="preserve">b. Total number and rate of employee turnover during the reporting period, by age group and gender:
i. Total number of employees under 30 years old (A) leaving employment: 33
ii. Total number of employees 30-50 years old (B) leaving employment: 45
iii. Total number of employees over 50 years old (C) leaving employment: 13
iv. Total number of males leaving employment: 69
v. Total number of females leaving employment: 22
vi. Total number of employees leaving employment (A+B+C): 91
vii. Total rate of employees who left the organization during the reporting period: 13%
</t>
    </r>
  </si>
  <si>
    <r>
      <rPr>
        <sz val="11"/>
        <color rgb="FFFF0000"/>
        <rFont val="Arial"/>
        <family val="2"/>
      </rPr>
      <t xml:space="preserve">
</t>
    </r>
    <r>
      <rPr>
        <sz val="11"/>
        <rFont val="Arial"/>
        <family val="2"/>
      </rPr>
      <t xml:space="preserve">b. i. 36
ii. 59
iii. 20
iv.86
v. 29
vi. 115
vii. 18%
</t>
    </r>
  </si>
  <si>
    <r>
      <rPr>
        <sz val="11"/>
        <color rgb="FFFF0000"/>
        <rFont val="Arial"/>
        <family val="2"/>
      </rPr>
      <t xml:space="preserve">
</t>
    </r>
    <r>
      <rPr>
        <sz val="11"/>
        <rFont val="Arial"/>
        <family val="2"/>
      </rPr>
      <t xml:space="preserve">b. Total number and rate of employee turnover during the reporting period, by age group and gender:
i. Total number of employees under 30 years old (A) leaving employment: 64
ii. Total number of employees 30-50 years old (B) leaving employment: 85
iii. Total number of employees over 50 years old (C) leaving employment: 37
iv. Total number of males leaving employment: 156
v. Total number of females leaving employment: 30
vi. Total number of employees leaving employment (A+B+C): 186
vii. Total rate of employees who left the organization during the reporting period: 22.12%
</t>
    </r>
  </si>
  <si>
    <r>
      <rPr>
        <sz val="11"/>
        <color rgb="FFFF0000"/>
        <rFont val="Arial"/>
        <family val="2"/>
      </rPr>
      <t xml:space="preserve">
</t>
    </r>
    <r>
      <rPr>
        <sz val="11"/>
        <rFont val="Arial"/>
        <family val="2"/>
      </rPr>
      <t xml:space="preserve">b. i. 59
ii. 98
iii. 48
iv.172
v. 33
vi. 205
vii. 28%
</t>
    </r>
  </si>
  <si>
    <r>
      <rPr>
        <sz val="11"/>
        <color rgb="FFFF0000"/>
        <rFont val="Arial"/>
        <family val="2"/>
      </rPr>
      <t xml:space="preserve">
</t>
    </r>
    <r>
      <rPr>
        <sz val="11"/>
        <rFont val="Arial"/>
        <family val="2"/>
      </rPr>
      <t xml:space="preserve">b. i. 4
ii. 17
iii. 5
iv.18
v. 8
vi. 26
vii. 52%
</t>
    </r>
  </si>
  <si>
    <r>
      <rPr>
        <sz val="11"/>
        <color rgb="FFFF0000"/>
        <rFont val="Arial"/>
        <family val="2"/>
      </rPr>
      <t xml:space="preserve">
</t>
    </r>
    <r>
      <rPr>
        <sz val="11"/>
        <rFont val="Arial"/>
        <family val="2"/>
      </rPr>
      <t xml:space="preserve">b. Total number and rate of employee turnover during the reporting period, by age group and gender:
i. Total number of employees under 30 years old (A) leaving employment: 2
ii. Total number of employees 30-50 years old (B) leaving employment: 4
iii. Total number of employees over 50 years old (C) leaving employment: 7
iv. Total number of males leaving employment: 7
v. Total number of females leaving employment: 6
vi. Total number of employees leaving employment (A+B+C): 13
vii. Total rate of employees who left the organization during the reporting period: 30%
</t>
    </r>
  </si>
  <si>
    <t xml:space="preserve">The reporting organization shall report the following information:
a. Benefits which are standard for full-time employees of the organization but are not provided to temporary or part-time employees, by significant locations of operation. These include, as a minimum:
i. life insurance;
ii. health care;
iii. disability and invalidity coverage;
iv. parental leave;
v. retirement provision;
vi. stock ownership;
vii. others.
b. The definition used for ‘significant locations of operation’. </t>
  </si>
  <si>
    <t>i. life insurance: Provided to FTE only.
ii. health care: Provided to Full Time, Temporary (greater than 6 months) employees, and part time (greater than 24 hours) employees
iii. disability and invalidity coverage: Provided to FTE only.
iv. parental leave: Provided to all employees
v. retirement provision: Provided to Full Time Employees and Permanent Part Time (&gt;24 hours) Employees
vi. stock ownership: Not provided.
vii. others: Critical Illness, AD&amp;D.</t>
  </si>
  <si>
    <t>a. i. Provided to FTE only
ii. Provided to Full Time, Temporary (greater than 6 months) employees, and part time (greater than 24 hours) employees
iii. Provided to FTE only
iv. Provided to all employees
v.Provided to Full Time Employees and Permanent Part Time (&gt;24 hours) Employees
vi.Not provided.
vii. Critical illness
b. New Afton Mine</t>
  </si>
  <si>
    <t>i. life insurance: Provided to all employees
ii. health care: Provided to all employees
iii. disability and invalidity coverage: Provided to all employees
iv. parental leave: Provided to all employees
v. retirement provision: RRSP matching provided to FTE only.
vi. stock ownership: RSUs provided to FTE only. PSUs provided to FTE Directors and Above only.
vii. others: Participation in Values in Action program.</t>
  </si>
  <si>
    <t>401-3 Parental leave</t>
  </si>
  <si>
    <t>The reporting organization shall report the following information: 
a. Total number of employees that were entitled to parental leave, by gender.
b. Total number of employees that took parental leave, by gender.
c. Total number of employees that returned to work in the reporting period after parental leave ended, by gender.
d. Total number of employees that returned to work after parental leave ended that were still employed 12 months after their return to work, by gender.
e. Return to work and retention rates of employees that took parental leave, by gender.</t>
  </si>
  <si>
    <t>a. Percentage of employees who were entitled to parental leave, by gender:
i. Male: 100%
ii. Female: 100%
b. Total number of employees who took parental leave, by gender:
i. Male: 16
ii. Female: 4
c. Total number of employees who returned to work in the reporting period after parental leave ended, by gender:
i. Male: 13
ii. Female: 4
d. Total number of employees who returned to work after parental leave ended who were still employed 12 months after their return to work, by gender:
i. Male: 4
ii. Female: 1
e. Return to work and retention rates of employees who took parental leave, by gender: 
i. Rate of female employees who returned to work during the reporting period, following parental leave: 100%
ii. Rate of male employees who returned to work during the reporting period, following parental leave: 100%
iii. Rate of female employees who were still employed 12 months after their return to work: 50%
iv. Rate of male employees who were still employed 12 months after their return to work: 100%</t>
  </si>
  <si>
    <t>a. Percentage of employees who were entitled to parental leave, by gender:
i. Male: 100%
ii. Female: 100%
b. Total number of employees who took parental leave, by gender:
i. Male: 5
ii. Female: 7
c. Total number of employees who returned to work in the reporting period after parental leave ended, by gender:
i. Male: 5
ii. Female: 1
d. Total number of employees who returned to work after parental leave ended who were still employed 12 months after their return to work, by gender:
i. Male: 4
ii. Female: 2
e. Return to work and retention rates of employees who took parental leave, by gender: 
i. Rate of female employees who returned to work during the reporting period, following parental leave: 50%
ii. Rate of male employees who returned to work during the reporting period, following parental leave: 100%
iii. Rate of female employees who were still employed 12 months after their return to work: 50%
iv. Rate of male employees who were still employed 12 months after their return to work: 100%</t>
  </si>
  <si>
    <t>2022 Social Report, page 27</t>
  </si>
  <si>
    <t>a. Percentage of employees who were entitled to parental leave, by gender:
i. Male: 100%
ii. Female: 100%
b. Total number of employees who took parental leave, by gender:
i. Male: 14
ii. Female: 11
c. Total number of employees who returned to work in the reporting period after parental leave ended, by gender:
i. Male: 12
ii. Female: 1
d. Total number of employees who returned to work after parental leave ended who were still employed 12 months after their return to work, by gender:
i. Male: 8
ii. Female: 5
e. Return to work and retention rates of employees who took parental leave, by gender: 
i. Rate of female employees who returned to work during the reporting period, following parental leave: 9.03%
ii. Rate of male employees who returned to work during the reporting period, following parental leave: 85.71%
iii. Rate of female employees who were still employed 12 months after their return to work: 71.43%
iv. Rate of male employees who were still employed 12 months after their return to work: 80%</t>
  </si>
  <si>
    <t xml:space="preserve">a. Percentage of employees who were entitled to parental leave, by gender:
b. Total number of employees who took parental leave, by gender:
i. Male: 12
ii. Female: 9
c. Total number of employees who returned to work in the reporting period after parental leave ended, by gender:
i. Male: 10
ii. Female: 7
d. Total number of employees who returned to work after parental leave ended who were still employed 12 months after their return to work, by gender:
i. Male: Not available
ii. Female: Not available
e. Return to work and retention rates of employees who took parental leave, by gender: 
i. Rate of female employees who returned to work during the reporting period, following parental leave: 85.7%
ii. Rate of male employees who returned to work during the reporting period, following parental leave: 100%
</t>
  </si>
  <si>
    <t>a. Percentage of employees who were entitled to parental leave, by gender:
i. Male: 
ii. Female: 
b. Total number of employees who took parental leave, by gender:
i. Male: 3
ii. Female: 1
c. Total number of employees who returned to work in the reporting period after parental leave ended, by gender:
i. Male: 3
ii. Female: 0
d. Total number of employees who returned to work after parental leave ended who were still employed 12 months after their return to work, by gender:
i. Male: 2
ii. Female: 0
e. Return to work and retention rates of employees who took parental leave, by gender: 
i. Rate of female employees who returned to work during the reporting period, following parental leave: 0%
ii. Rate of male employees who returned to work during the reporting period, following parental leave: 5.6%
iii. Rate of female employees who were still employed 12 months after their return to work: 0%
iv. Rate of male employees who were still employed 12 months after their return to work: 2.7%</t>
  </si>
  <si>
    <r>
      <t xml:space="preserve">a. Percentage of employees who were entitled to parental leave, by gender:
i. Male: 100%
ii. Female: 100%
b. Total number of employees who took parental leave, by gender:
i. Male: 0
ii. Female: 2
c. Total number of employees who returned to work in the reporting period after parental leave ended, by gender:
i. Male: 0
ii. Female: 0
</t>
    </r>
    <r>
      <rPr>
        <sz val="11"/>
        <color rgb="FFFF0000"/>
        <rFont val="Arial"/>
        <family val="2"/>
      </rPr>
      <t>d. Total number of employees who returned to work after parental leave ended who were still employed 12 months after their return to work, by gender:
i. Male: 0
ii. Female: 2</t>
    </r>
    <r>
      <rPr>
        <sz val="11"/>
        <rFont val="Arial"/>
        <family val="2"/>
      </rPr>
      <t xml:space="preserve">
</t>
    </r>
    <r>
      <rPr>
        <sz val="11"/>
        <color rgb="FFFF0000"/>
        <rFont val="Arial"/>
        <family val="2"/>
      </rPr>
      <t>e. Return to work and retention rates of employees who took parental leave, by gender: Not applicable</t>
    </r>
  </si>
  <si>
    <t>GRI 402: Labor/Management Relations 2016</t>
  </si>
  <si>
    <t>The reporting organization shall report the following information:
a. Minimum number of weeks’ notice typically provided to employees and their representatives  prior to the implementation of significant operational changes that could substantially  affect them.
b. For organizations with collective bargaining agreements, report whether the notice period  and provisions for consultation and negotiation are specified in collective agreements.</t>
  </si>
  <si>
    <t>a. Minimum number of weeks’ notice typically provided to employees and their representatives prior to the implementation of significant operational changes that could substantially affect them: 2 weeks
b. For organizations with collective bargaining agreements, report whether the notice period and provisions for consultation and negotiation are specified in collective agreements: not applicable</t>
  </si>
  <si>
    <t>2 (Number of Weeks)</t>
  </si>
  <si>
    <t>Social - Labour/Management Relations</t>
  </si>
  <si>
    <t>a. Minimum number of weeks’ notice typically provided to employees and their representatives prior to the implementation of significant operational changes that could substantially affect them: 8 weeks
b. For organizations with collective bargaining agreements, report whether the notice period and provisions for consultation and negotiation are specified in collective agreements: not applicable</t>
  </si>
  <si>
    <t>12 (Number of Weeks)</t>
  </si>
  <si>
    <t>GRI 404: Training and Education 2016</t>
  </si>
  <si>
    <t>General Disclosures - General - Training Opportunities</t>
  </si>
  <si>
    <t>404-1 Average hours of training per year per employee</t>
  </si>
  <si>
    <t>The reporting organization shall report the following information:
a. Average hours of training that the organization’s employees have undertaken during the reporting period, by:
i. gender;
ii. employee category.</t>
  </si>
  <si>
    <t>Social - Training and Education</t>
  </si>
  <si>
    <t>a. Average hours of training that the organization’s employees have undertaken during the reporting period, by gender:
i. Male: 43171.25
ii. Female: 43171.25</t>
  </si>
  <si>
    <t>i. 44.3 hours male
ii. 44.3 hours female</t>
  </si>
  <si>
    <t>i.2716.46 male
ii. 1109.54 female</t>
  </si>
  <si>
    <t>a. Average hours of training that the organization’s employees have undertaken during the reporting period, by gender:
i. Male: 4
ii. Female:10</t>
  </si>
  <si>
    <t>404-2 Programs for upgrading employee skills and transition assistance programs</t>
  </si>
  <si>
    <t>The reporting organization shall report the following information:
a. Type and scope of programs implemented and assistance provided to upgrade employee skills.
b. Transition assistance programs provided to facilitate continued employability and the management of career endings resulting from retirement or termination of employment.</t>
  </si>
  <si>
    <t>404-3 Percentage of employees receiving regular performance and career development reviews</t>
  </si>
  <si>
    <t>The reporting organization shall report the following information: 
a. Percentage of total employees by gender and by employee category who received a regular performance and career development review during the reporting period.</t>
  </si>
  <si>
    <t>GRI 405: Diversity and Equal Opportunity 2016</t>
  </si>
  <si>
    <t>Provide a brief description of any initiatives, activities, workshops and programs supporting Indigenous cultural training for employees</t>
  </si>
  <si>
    <t>General Disclosures - General</t>
  </si>
  <si>
    <t>Human Resources: All new employees undergo Indigenous Awareness Training upon hire.'</t>
  </si>
  <si>
    <t>New Gold partnered with the Mining Industry Human Resources Council (MiHR) to provide training modules, which included Indigenous Awareness course for Corporate employees to complete.</t>
  </si>
  <si>
    <t xml:space="preserve">Total number and percentage of operations that have been subject to human rights reviews or human rights impact assessments, by country.
</t>
  </si>
  <si>
    <t>All Sites</t>
  </si>
  <si>
    <t>a. Total number of hours in the reporting period devoted to training on human rights policies or procedures concerning aspects of human rights that are relevant to operations.
b. Percentage of employees trained during the reporting period in human rights policies or procedures concerning aspects of human rights that are relevant to operations.</t>
  </si>
  <si>
    <t>a. 228 hours
b. 100%</t>
  </si>
  <si>
    <t>a. 1682 hours
b. 100%</t>
  </si>
  <si>
    <t>a. 24 hours
b. 100%</t>
  </si>
  <si>
    <t>Total number and percentage of significant investment agreements and contracts that include human rights clauses or that underwent human rights screening.</t>
  </si>
  <si>
    <t>405-1 Diversity of governance bodies and employees</t>
  </si>
  <si>
    <t>The reporting organization shall report the following information:
a. Percentage of individuals within the organization’s governance bodies in each of the following diversity categories:
i. Gender;
ii. Age group: under 30 years old, 30-50 years old, over 50 years old;
iii. Other indicators of diversity where relevant (such as minority or vulnerable groups).
b.  Percentage of employees per employee category in each of the following diversity categories:
i. Gender;
ii. Age group: under 30 years old, 30-50 years old, over 50 years old;
iii. Other indicators of diversity where relevant (such as minority or vulnerable groups).</t>
  </si>
  <si>
    <t>2022 Management Information Circular, page 82
2022 Social Report, page 15 &amp; 19</t>
  </si>
  <si>
    <t>a. Reported at Corporate
b. Percentage of employees per employee category in each of the following diversity categories:
i. Gender: Female: 16%, Male: 84%</t>
  </si>
  <si>
    <t>C</t>
  </si>
  <si>
    <t>The reporting organization shall report the following information: 
a. Ratio of the basic salary and remuneration of women to men for each employee category, by significant locations of operation.
b. The definition used for ‘significant locations of operation’.</t>
  </si>
  <si>
    <t>Confidentiality constraints</t>
  </si>
  <si>
    <t>GRI 406: Non-discrimination 2016</t>
  </si>
  <si>
    <t>406-1 Incidents of discrimination and corrective actions taken</t>
  </si>
  <si>
    <t>The reporting organization shall report the following information:
a. Total number of incidents of discrimination during the reporting period.
b. Status of the incidents and actions taken with reference to the following:
i. Incident reviewed by the organization;
ii. Remediation plans being implemented;
iii. Remediation plans that have been implemented, with results reviewed through routine internal management review processes;
iv. Incident no longer subject to action.
Compilation requirements
2.1 When compiling the information specified in Disclosure 406-1, the reporting organization shall include incidents of discrimination on grounds of race, color, sex, religion, political opinion, national extraction, or social origin as defined by the ILO, or other relevant forms of discrimination involving internal and/or external stakeholders across operations in the reporting period</t>
  </si>
  <si>
    <t>a. Total number of incidents of discrimination during the reporting period: 0
b. Status of the incidents and actions taken with reference to the following: Not applicable</t>
  </si>
  <si>
    <t>a. 1 Allegation currently under external investigation
b. i. 1 Allegation currently under external investigation
ii. 0
iii. 0
iv. 0</t>
  </si>
  <si>
    <t xml:space="preserve">Due to confidentiality, all investigations are considered confidential and are not disclosed. </t>
  </si>
  <si>
    <t>a. b. 0</t>
  </si>
  <si>
    <t>a. Total number of incidents of discrimination during the reporting period: 1
b. Status of the incidents and actions taken with reference to the following:
i. Number of incidents reviewed by the organization: 1
ii. Number of remediation plans being implemented: 1
iii. Number of remediation plans that have been implemented, with results reviewed through routine internal management review processes: 1
iv. Number of Incidents no longer subject to action.: 1</t>
  </si>
  <si>
    <t>GRI 407: Freedom of Association and Collective Bargaining 2016</t>
  </si>
  <si>
    <t>The reporting organization shall report the following information:
a. Operations and suppliers in which workers’ rights to exercise freedom of association or collective bargaining may be violated or at significant risk either in terms of:
i. type of operation (such as manufacturing plant) and supplier;
ii. countries or geographic areas with operations and suppliers considered at risk.
b. Measures taken by the organization in the reporting period intended to support rights to exercise freedom of association and collective bargaining.</t>
  </si>
  <si>
    <t>GRI 408: Child Labor 2016</t>
  </si>
  <si>
    <t>No operations and suppliers at New Gold are considered to have significant risk for child labour. New Gold respects the rights of employees and does not permit forced, compulsory or child labour, in conformance with the Corporate Human Rights Policy.</t>
  </si>
  <si>
    <t>Not a significant risk based on geographical location</t>
  </si>
  <si>
    <t>GRI 409: Forced or Compulsory Labor 2016</t>
  </si>
  <si>
    <t>The reporting organization shall report the following information:
a. Operations and suppliers considered to have significant risk for incidents of forced or compulsory labor either in terms of:
i. type of operation (such as manufacturing plant) and supplier;
ii. countries or geographic areas with operations and suppliers considered at risk.
b. Measures taken by the organization in the reporting period intended to contribute to the elimination of all forms of forced or compulsory labor.</t>
  </si>
  <si>
    <t>No operations and suppliers at New Gold are considered to have significant risk for forced or compulsory labour. New Gold respects the rights of employees and does not permit forced, compulsory or child labour, in conformance with the Corporate Human Rights Policy.</t>
  </si>
  <si>
    <t>Labour relations</t>
  </si>
  <si>
    <t>EM-MM-310a.1</t>
  </si>
  <si>
    <t xml:space="preserve">Percentage of active workforce covered under collective bargaining agreements, broken down by U.S. and foreign employees </t>
  </si>
  <si>
    <t>1 (Percentage (%))</t>
  </si>
  <si>
    <t>EM-MM-310a.2</t>
  </si>
  <si>
    <t xml:space="preserve">Number and duration of strikes and lockouts </t>
  </si>
  <si>
    <t>0 (Number)</t>
  </si>
  <si>
    <t>Workforce</t>
  </si>
  <si>
    <t>Indigenous employees</t>
  </si>
  <si>
    <t>ESG Reporting - Workforce</t>
  </si>
  <si>
    <t>All</t>
  </si>
  <si>
    <t>Governance General Disclosures</t>
  </si>
  <si>
    <t>2-9 Governance structure and composition</t>
  </si>
  <si>
    <t>See MIC under “Board of Directors – Composition of the Board of Directors” on page 74; “Areas of Expertise” on page 75; “Other Public Company Directorships/Committee Appointments” on page 76; “Committees of the Board” on page 79; “Board and Management Diversity” on page 82</t>
  </si>
  <si>
    <t>2-10 Nomination and selection of highest governance body</t>
  </si>
  <si>
    <t>See the management information circular for the year ended December 31, 2022 (the "MIC") under “Nomination of Directors” on page 85.
New Gold also maintains a Corporate Diversity Policy.</t>
  </si>
  <si>
    <t>2-11 Chair of the highest governance body</t>
  </si>
  <si>
    <t>Ian Pearce is a non-executive director. He is independent.</t>
  </si>
  <si>
    <t>2-12 Role of the highest governance body in overseeing the management of impacts</t>
  </si>
  <si>
    <t>2-13 Delegation of responsibility for
managing impacts</t>
  </si>
  <si>
    <t>In accordance with its mandate, the Board of Directors (“Board”) delegates certain responsibilities to applicable committees of the Board, including the Technical and Sustainability Committee. Departments within the Company's corporate office and at site, including the Sustainability team, assist with this function and report to the Board and/or applicable committees on a quarterly basis.</t>
  </si>
  <si>
    <t>2-14 Role of the highest governance body in sustainability reporting</t>
  </si>
  <si>
    <t>In accordance with its mandate, the Board of Directors delegates certain responsibilities to applicable committees of the Board of Directors, including the Technical and Sustainability Committee, who have oversight and assist with this process</t>
  </si>
  <si>
    <t>2-15 Conflicts of interest</t>
  </si>
  <si>
    <t>See the MIC under “Does Any Shareholder Beneficially Own 10% Or More Of The Outstanding New Gold Shares?” on page 6; “Other Public Company Directorships/Committee Appointments” on page 76; “Ethical Business Conduct – Code of Business Conduct and Ethics” on page 87; “Director Conflicts of Interest and Related-Party Transactions” on page 88; “Interest of Certain Persons in Matters to be Acted Upon” on page 90; “Interest of Informed Persons in Material Transactions” on page 90</t>
  </si>
  <si>
    <t>2-16 Communication of critical concerns</t>
  </si>
  <si>
    <t>New Gold maintains risk registers for the corporate office and for each of the mine sites and top risks are reviewed and reported to the Board on a quarterly basis. New Gold also tracks whistleblower complaints and reports to the Board regarding whistleblower complaints on a quarterly basis</t>
  </si>
  <si>
    <t>2-17 Collective knowledge of the highest governance body</t>
  </si>
  <si>
    <t>The Company hosts director education sessions every year on different topics. See the MIC under “Orientation and Continuing Education” on page 84</t>
  </si>
  <si>
    <t>2-18 Evaluation of the performance of the highest governance body</t>
  </si>
  <si>
    <t>The Board has several processes to improve its effectiveness, including: 1) guidelines for retirement age and term limits; 2) an annual Board and director evaluation process; and 3) a regular review of director skills and committee composition.
The Corporate Governance and Nominating Committee is responsible for administering a Board and director evaluation process, which includes a questionnaire completed by each director and culminates in the Chair of the CGNC delivering a final report with recommendations to the Board. The directors also meet as a group to discuss matters related to Board performance.  The questionnaire includes questions on the performance and effectiveness of the Board, the Chair of the Board, Board committees, Board and committee meetings and the Board’s engagement with management. The discussions also elicit additional input on a variety of Board governance matters, including strategic matters overseen by the Board, Board composition, Board diversity and director education programs. The process described above is undertaken annually, though given the Board’s small size and active engagement, Board effectiveness is the subject of ongoing discussion among the independent directors.</t>
  </si>
  <si>
    <t>2-19 Remuneration policies</t>
  </si>
  <si>
    <t>See the MIC under “Statement of Executive Compensation” starting on page 29; “Compensation Discussion and Analysis” starting on pages 37; “Statement of Director Compensation” starting on page 63. Overseen by the Human Resources and Compensation Committee in accordance with its charter and with the assistance of compensation consultants where appropriate.</t>
  </si>
  <si>
    <t>2-20 Process to determine remuneration</t>
  </si>
  <si>
    <t>See the MIC under “Statement of Executive Compensation” starting on page 29; “Compensation Discussion and Analysis” starting on pages 37; “Statement of Director Compensation” starting on page 63
Overseen by the Human Resources and Compensation Committee in accordance with its charter and with the assistance of compensation consultants where appropriate.
See “Say on Pay Policy” on page 35</t>
  </si>
  <si>
    <t>2-21 Annual total compensation ratio</t>
  </si>
  <si>
    <t>See the MIC under “Officer Equity Ownership Guidelines” on page 35; “Summary Compensation Table” on page 55</t>
  </si>
  <si>
    <t>2-22 Statement on sustainable development strategy</t>
  </si>
  <si>
    <t>2-23 Policy commitments</t>
  </si>
  <si>
    <t>2-24 Embedding policy commitments</t>
  </si>
  <si>
    <t>2-25 Processes to remediate negative impacts</t>
  </si>
  <si>
    <t>2-27 Compliance with laws and regulations</t>
  </si>
  <si>
    <t>2-28 Membership associations</t>
  </si>
  <si>
    <t>Anti-Corruption</t>
  </si>
  <si>
    <t>205-1 Operations assessed for risks related to corruption</t>
  </si>
  <si>
    <t>205-2 Communication and training about anti-corruption policies and procedures</t>
  </si>
  <si>
    <t>205-3 Confirmed incidents of corruption and actions taken</t>
  </si>
  <si>
    <t>EM-MM-510a.1 Management system for prevention of corruption and bribery throughout the value chain</t>
  </si>
  <si>
    <t>New Gold manages anti-corruption by ensuring all directors, employees, contractors and representatives of the Company operate in alignment with the Code of Business Conduct and Ethics and Anti-Bribery and Anti-Corruption Policy. Furthermore, New Gold requires all employees to report violations of the Code of Business Conduct and Ethics. Each New Gold site adheres to its financial policies and procedures that feed into the overall corporate mandate for all financial information. Financial information is disclosed every quarter. New Gold actively monitors any inquiries made through its Legal department and the Whistleblower Hotline.</t>
  </si>
  <si>
    <t>EM-MM-510a.2 Production in countries that have the 20 lowest rankings in TICP Index</t>
  </si>
  <si>
    <t>Not applicable. New Gold does not have production in countries that are in the 20 lowest rankings in Transparency International’s Corruption Perception Index.</t>
  </si>
  <si>
    <t>Public Policy</t>
  </si>
  <si>
    <t>The organization shall:
a. describe the nomination and selection processes for the highest governance body and its committees;
b. describe the criteria used for nominating and selecting highest governance body
members, including whether and how the following are taken into consideration:
i. views of stakeholders (including shareholders);
ii. diversity;
iii. independence;
iv. competencies relevant to the impacts of the organization.</t>
  </si>
  <si>
    <t>The organization shall:
a. report whether the chair of the highest governance body is also a senior executive in the organization;
b. if the chair is also a senior executive, explain their function within the organization’s management, the reasons for this arrangement, and how conflicts of interest are prevented and mitigated.</t>
  </si>
  <si>
    <t>The organization shall:
a. describe the role of the highest governance body and of senior executives in
developing, approving, and updating the organization’s purpose, value or mission
statements, strategies, policies, and goals related to sustainable development;
b. describe the role of the highest governance body in overseeing the organization’s due diligence and other processes to identify and manage the organization’s impacts on the economy, environment, and people, including:
i. whether and how the highest governance body engages with stakeholders to
support these processes;
ii. how the highest governance body considers the outcomes of these processes;
c. describe the role of the highest governance body in reviewing the effectiveness of the organization’s processes as described in 2-12-b, and report the frequency of this review.</t>
  </si>
  <si>
    <t>See the MIC under “Corporate Governance Practices” on page 73;  “Technical and Sustainability Committee” on page 80; “Shareholder Communication and Engagement” on page 86; “Risk Oversight and Management” on page 89
Deemed to be effective. Reported to the Board and the Technical and Sustainability Committee (“T&amp;S Committee”) quarterly.</t>
  </si>
  <si>
    <t>The organization shall:
a. describe how the highest governance body delegates responsibility for managing the organization’s impacts on the economy, environment, and people, including:
i. whether it has appointed any senior executives with responsibility for the
management of impacts;
ii. whether it has delegated responsibility for the management of impacts to other
employees;
b. describe the process and frequency for senior executives or other employees to report back to the highest governance body on the management of the organization’s impacts on the economy, environment, and people.</t>
  </si>
  <si>
    <t>The organization shall:
a. report whether the highest governance body is responsible for reviewing and approving the reported information, including the organization’s material topics, and if so, describe the process for reviewing and approving the information;
b. if the highest governance body is not responsible for reviewing and approving the
reported information, including the organization’s material topics, explain the reason for this.</t>
  </si>
  <si>
    <t>The organization shall:
a.describe the processes for the highest governance body to ensure that conflicts of interest are prevented and mitigated;
b. report whether conflicts of interest are disclosed to stakeholders, including, at a
minimum, conflicts of interest relating to:
i. cross-board membership;
ii. cross-shareholding with suppliers and other stakeholders;
iii. existence of controlling shareholders;
iv. related parties, their relationships, transactions, and outstanding balances</t>
  </si>
  <si>
    <t>The organization shall:
a. describe whether and how critical concerns are communicated to the highest governance body;
b. report the total number and the nature of critical concerns that were communicated to the highest governance body during the reporting period.</t>
  </si>
  <si>
    <t>The organization shall:
a. report measures taken to advance the collective knowledge, skills, and experience of the highest governance body on sustainable development.</t>
  </si>
  <si>
    <t>The organization shall:
a. describe the processes for evaluating the performance of the highest governance body in overseeing the management of the organization’s impacts on the economy, environment, and people;
b. report whether the evaluations are independent or not, and the frequency of the evaluations;
c. describe actions taken in response to the evaluations, including changes to the composition of the highest governance body and organizational practices.</t>
  </si>
  <si>
    <t>The organization shall:
a. describe the process for designing its remuneration policies and for determining remuneration, including:
i.whether independent highest governance body members or an independent remuneration committee oversees the process for determining remuneration;
ii. how the views of stakeholders (including shareholders) regarding remuneration are sought and taken into consideration;
iii.whether remuneration consultants are involved in determining remuneration and, if so, whether they are independent of the organization, its highest governance body and senior executives;
b. report the results of votes of stakeholders (including shareholders) on remuneration policies and proposals, if applicable</t>
  </si>
  <si>
    <t>The organization shall:
a. report the ratio of the annual total compensation for the organization’s highest-paid individual to the median annual total compensation for all employees(excluding the highest-paid individual);
b. report the ratio of the percentage increase in annual total compensation for the organization’s highest-paid individual to the median percentage increase in annual total compensation for all employees (excluding the highest-paid individual);
c. report contextual information necessary to understand the data and how the data has been compiled</t>
  </si>
  <si>
    <t>The organization shall:
a. report a statement from the highest governance body or most senior executive of the organization about the relevance of sustainable development to the organization and its strategy for contributing to sustainable development.</t>
  </si>
  <si>
    <t>2022 Overview Report, page 5, 8-9</t>
  </si>
  <si>
    <t>The organization shall:
a. describe its policy commitments for responsible business conduct, including:
i. the authoritative intergovernmental instruments that the commitments reference;
ii. whether the commitments stipulate conducting due diligence;
iii. whether the commitments stipulate applying the precautionary principle;
iv. whether the commitments stipulate respecting human rights;
b. describe its specific policy commitment to respect human rights, including:
i. the internationally recognized human rights that the commitment covers; 
ii. the categories of stakeholders, including at-risk or vulnerable groups, that the organization gives particular attention to in the commitment;
c. provide links to the policy commitments if publicly available, or, if the policy commitments are not publicly available, explain the reason for this;
d. report the level at which each of the policy commitments was approved within the organization, including whether this is the most senior level;
e. report the extent to which the policy commitments apply to the organization’s activities and to its business relationships;
f. describe how the policy commitments are communicated to workers, business partners, and other relevant parties.</t>
  </si>
  <si>
    <t>2022 Overview Report, page 6
2022 Governance Report, page 13-14
2022 Annual Information Form, page 33- 59
2022 Management Information Circular, page 87</t>
  </si>
  <si>
    <t>The organization shall:
a. describe its commitments to provide for or cooperate in the remediation of negative impacts that the organization identifies it has caused or contributed to;
b. describe its approach to identify and address grievances, including the grievance mechanisms that the organization has established or participates in;
c. describe other processes by which the organization provides for or cooperates in the remediation of negative impacts that it identifies it has caused or contributed to;
d. describe how the stakeholders who are the intended users of the grievance mechanisms are involved in the design, review, operation, and improvement of these mechanisms;
e. describe how the organization tracks the effectiveness of the grievance mechanisms and other remediation processes, and report examples of their effectiveness, including stakeholder feedback.</t>
  </si>
  <si>
    <t>2022 Social Report, page 6-7</t>
  </si>
  <si>
    <t>The organization shall:
a.  report the total number of significant instances of non-compliance with laws and regulations during the reporting period, and a breakdown of this total by:
i. instances for which fines were incurred;
ii. instances for which non-monetary sanctions were incurred;
b. report the total number and the monetary value of fines for instances of noncompliance with laws and regulations that were paid during the reporting period, and a breakdown of this total by:
i. fines for instances of non-compliance with laws and regulations that occurred in the current reporting period;
ii. fines for instances of non-compliance with laws and regulations that occurred in previous reporting periods;
c. describe the significant instances of non-compliance;
d. describe how it has determined significant instances of non-compliance.</t>
  </si>
  <si>
    <t>2022 Governance Report, page 6</t>
  </si>
  <si>
    <t>The organization shall:
a.  report industry associations, other membership associations, and national or international advocacy organizations in which it participates in a significant role.</t>
  </si>
  <si>
    <t>2022 Overview Report, page 14</t>
  </si>
  <si>
    <t>GRI 205: Anti-corruption 2016</t>
  </si>
  <si>
    <t>The reporting organization shall report the following information:
a. Total number and percentage of operations assessed for risks related to corruption.
b. Significant risks related to corruption identified through the risk assessment.</t>
  </si>
  <si>
    <t>2022 Governance Report, page 6
100% – New Gold assesses risk associated with corruption at all levels of company activity. No significant risks associated with corruption have been identified.</t>
  </si>
  <si>
    <t>Economic - Anti Corruption</t>
  </si>
  <si>
    <t>100%. No significant risks associated with corruption have been identified.</t>
  </si>
  <si>
    <t>The reporting organization shall report the following information: 
a. Total number and percentage of governance body members that the organization’s anticorruption policies and procedures have been communicated to, broken down by region.
b. Total number and percentage of employees that the organization’s anti-corruption policies and procedures have been communicated to, broken down by employee category and region.
c.Total number and percentage of business partners that the organization’s anticorruption policies and procedures have been communicated to, broken down by type of business partner and region. Describe if the organization’s anti-corruption policies and procedures have been communicated to any other persons or organizations.
d. Total number and percentage of governance body members that have received training on anti-corruption, broken down by region.
e. Total number and percentage of employees that have received training on anticorruption, broken down by employee category and region.</t>
  </si>
  <si>
    <t>2022 Governance Report, page 14
Anti-Bribery and Anti-Corruption Policy</t>
  </si>
  <si>
    <t>Zero</t>
  </si>
  <si>
    <t>The reporting organization shall report the following information: 
a. A description of the approach to tax, including: 
i. whether the organization has a tax strategy and, if so, a link to this strategy if publicly available;
ii.the governance body or executive-level position within the organization that formally reviews and approves the tax strategy, and the frequency of this review;
iii. the approach to regulatory compliance;
iv. how the approach to tax is linked to the business and sustainable development strategies of the organization.</t>
  </si>
  <si>
    <t>The reporting organization shall report the following information: 
a. A description of the tax governance and control framework, including: 
i. the governance body or executive-level position within the organization accountable for compliance with the tax strategy;
ii. how the approach to tax is embedded within the organization; 
iii. the approach to tax risks, including how risks are identified, managed, and monitored;
iv. how compliance with the tax governance and control framework is evaluated.
b. A description of the mechanisms to raise concerns about the organization’s business conduct and the organization’s integrity in relation to tax.
c. A description of the assurance process for disclosures on tax including, if applicable, a link or reference to the external assurance report(s) or assurance statement(s).</t>
  </si>
  <si>
    <t>The reporting organization shall report the following information: 
a. A description of the approach to stakeholder engagement and management of stakeholder concerns related to tax, including:
i. the approach to engagement with tax authorities;
ii. the approach to public policy advocacy on tax;
iii. the processes for collecting and considering the views and concerns of stakeholders, including external stakeholders.</t>
  </si>
  <si>
    <t>GRI 417: Marketing and Labeling 2016</t>
  </si>
  <si>
    <t>417-1 Requirements for product and service information and labeling</t>
  </si>
  <si>
    <t>417-2 Incidents of non-compliance concerning product and service information and labeling</t>
  </si>
  <si>
    <t>417-3 Incidents of non-compliance concerning marketing communications</t>
  </si>
  <si>
    <t>GRI 418: Customer Privacy 2016</t>
  </si>
  <si>
    <t>418-1 Substantiated complaints concerning breaches of customer privacy and losses of customer data</t>
  </si>
  <si>
    <t>The reporting organization shall report the following information:
a. Total monetary value of financial and in-kind political contributions made directly and indirectly by the organization by country and recipient/beneficiary.
b. If applicable, how the monetary value of in-kind contributions was estimated.
Compilation requirements
2.1 When compiling the information specified in Disclosure 415-1, the reporting organization shall calculate financial political contributions in compliance with national accounting rules, where these exist.</t>
  </si>
  <si>
    <t>Business ethics and transparency</t>
  </si>
  <si>
    <t>EM-MM-510a.1</t>
  </si>
  <si>
    <t>Description of the management system for prevention of corruption and bribery throughout the value chain</t>
  </si>
  <si>
    <t>New Gold manages anti-corruption by ensuring all directors, employees, contractors and representatives of the Company operate in alignment with the Code of Business Conduct and Ethics and Anti-Bribery and Anti-Corruption Policy. Furthermore, New Gold requires all employees to report violations of the Code of Business Conduct and Ethics. Each New Gold site adheres to its financial policies and procedures that feed into the overall corporate mandate for all financial information. Financial information is disclosed every quarter. New Gold actively monitors any inquiries made through its Legal department and the Whistleblower Hotline. There were no significant changes in 2022.</t>
  </si>
  <si>
    <t>EM-MM-510a.2</t>
  </si>
  <si>
    <t>Production in countries that have the 20 lowest rankings in Transparency International’s Corruption Perception Index</t>
  </si>
  <si>
    <t>Not applicable, no production in countries that have the 20 lowest rankings in Transparency International’s Corruption Perception Index</t>
  </si>
  <si>
    <t>Regulatory Actions &amp; Incidents</t>
  </si>
  <si>
    <t>Polyfroth h57 (metric tonnes)</t>
  </si>
  <si>
    <t>Anti-scalant (kg)</t>
  </si>
  <si>
    <t>Lime (metric tonnes)</t>
  </si>
  <si>
    <t>Caustic soda (metric tonnes)</t>
  </si>
  <si>
    <t>Flocculant (metric tonnes)</t>
  </si>
  <si>
    <t>Acid (metric tonnes)</t>
  </si>
  <si>
    <t>Cyanide (metric tonnes)</t>
  </si>
  <si>
    <t>2" balls (metric tonnes)</t>
  </si>
  <si>
    <t>5" balls (metric tonnes)</t>
  </si>
  <si>
    <t>Total weight of hazardous waste diverted from disposal in metric tons (Tonnes)</t>
  </si>
  <si>
    <t>Total weight of non-hazardous waste diverted from disposal in metric tons (Tonnes)</t>
  </si>
  <si>
    <t>Total weight of waste directed to disposal in metric tons (Tonnes).</t>
  </si>
  <si>
    <t>Total weight of hazardous waste directed to disposal in metric tons (Tonnes)</t>
  </si>
  <si>
    <t>Total weight of non-hazardous waste directed to disposal in metric tons (Tonnes)</t>
  </si>
  <si>
    <t>Corporate Board of Directors</t>
  </si>
  <si>
    <t>2.5" balls (metric tonnes)</t>
  </si>
  <si>
    <t>5.5" balls (metric tonnes)</t>
  </si>
  <si>
    <t>Social</t>
  </si>
  <si>
    <t>Environmental</t>
  </si>
  <si>
    <t>Indigenous Spend ($)</t>
  </si>
  <si>
    <t>Local Spend ($)</t>
  </si>
  <si>
    <t>Regional Spend ($)</t>
  </si>
  <si>
    <t>National Spend ($)</t>
  </si>
  <si>
    <t>International Spend ($)</t>
  </si>
  <si>
    <t>Total Spend ($)</t>
  </si>
  <si>
    <t>LPRM-302: Breakdown of procurement spend by percent</t>
  </si>
  <si>
    <t>LPRM-302: Breakdown of procurement spend by dollar value</t>
  </si>
  <si>
    <t>Indigenous Spend (%)</t>
  </si>
  <si>
    <t>Local Spend (%)</t>
  </si>
  <si>
    <t>Regional Spend (%)</t>
  </si>
  <si>
    <t>National Spend (%)</t>
  </si>
  <si>
    <t>International Spend (%)</t>
  </si>
  <si>
    <t>Donations and Contributions</t>
  </si>
  <si>
    <t>Number of new hires under 30 years old</t>
  </si>
  <si>
    <t xml:space="preserve">Number of new hires 30–50 years old </t>
  </si>
  <si>
    <t xml:space="preserve">Male Employees </t>
  </si>
  <si>
    <t xml:space="preserve">Age Group </t>
  </si>
  <si>
    <t xml:space="preserve">Total Number of New Employees by Operation </t>
  </si>
  <si>
    <t>Percentage of individuals 30–50 years old</t>
  </si>
  <si>
    <t>Average hours of training that the organization's employees have taken during the reporting period (total hours)</t>
  </si>
  <si>
    <t>Percentage of employees receiving regular performance and career development reviews</t>
  </si>
  <si>
    <t xml:space="preserve">No material findings  </t>
  </si>
  <si>
    <t>Yes. Updated document approved in January 2024</t>
  </si>
  <si>
    <t>No sea water in operations</t>
  </si>
  <si>
    <t>No third-party water in operations</t>
  </si>
  <si>
    <t>No third-party water discharge</t>
  </si>
  <si>
    <t>No sea water discharge</t>
  </si>
  <si>
    <t>No groundwater discharge</t>
  </si>
  <si>
    <t>No sea water managed</t>
  </si>
  <si>
    <t>No third-party water managed</t>
  </si>
  <si>
    <t>No groundwater managed</t>
  </si>
  <si>
    <r>
      <t>Total managed water (m</t>
    </r>
    <r>
      <rPr>
        <b/>
        <vertAlign val="superscript"/>
        <sz val="11"/>
        <color rgb="FFB3995D"/>
        <rFont val="Arial"/>
        <family val="2"/>
      </rPr>
      <t>3</t>
    </r>
    <r>
      <rPr>
        <b/>
        <sz val="11"/>
        <color rgb="FFB3995D"/>
        <rFont val="Arial"/>
        <family val="2"/>
      </rPr>
      <t>)</t>
    </r>
  </si>
  <si>
    <r>
      <t>Total water discharge (m</t>
    </r>
    <r>
      <rPr>
        <b/>
        <vertAlign val="superscript"/>
        <sz val="11"/>
        <color rgb="FFB3995D"/>
        <rFont val="Arial"/>
        <family val="2"/>
      </rPr>
      <t>3</t>
    </r>
    <r>
      <rPr>
        <b/>
        <sz val="11"/>
        <color rgb="FFB3995D"/>
        <rFont val="Arial"/>
        <family val="2"/>
      </rPr>
      <t>)</t>
    </r>
  </si>
  <si>
    <r>
      <t>Total water consumption (m</t>
    </r>
    <r>
      <rPr>
        <b/>
        <vertAlign val="superscript"/>
        <sz val="11"/>
        <color rgb="FFB3995D"/>
        <rFont val="Arial"/>
        <family val="2"/>
      </rPr>
      <t>3</t>
    </r>
    <r>
      <rPr>
        <b/>
        <sz val="11"/>
        <color rgb="FFB3995D"/>
        <rFont val="Arial"/>
        <family val="2"/>
      </rPr>
      <t>)</t>
    </r>
  </si>
  <si>
    <t>Water Metrics Across All Operations (New Gold)</t>
  </si>
  <si>
    <t>Energy Consumption Within New Gold</t>
  </si>
  <si>
    <t>Energy Consumed Outside New Gold</t>
  </si>
  <si>
    <t xml:space="preserve">305-1 Gross direct (Scope 1) GHG emissions in metric tons of CO2 equivalent (tCO2e)
</t>
  </si>
  <si>
    <t>305-2 Gross location-based energy indirect (Scope 2) GHG emissions in metric tons of CO2 equivalent</t>
  </si>
  <si>
    <t xml:space="preserve">Energy and Emissions Intensity  </t>
  </si>
  <si>
    <t>New Gold total donations and contributions</t>
  </si>
  <si>
    <t>308-1 New suppliers that were screened using environmental criteria</t>
  </si>
  <si>
    <t>308-2 Negative environmental impacts in the supply chain and actions taken</t>
  </si>
  <si>
    <t>414-1 New suppliers that were screened using social criteria</t>
  </si>
  <si>
    <t>414-2 Negative social impacts in the supply chain and actions taken</t>
  </si>
  <si>
    <t>100% of all employees and workers who are not employees are covered by an occupational health and safety management plan, which has been internally audited and certified by an external third-party. New Gold has implemented an occupational health and safety management system based on legal requirements and/or recognized standards/guidelines. No employees or workers who are not employees have been excluded from this disclosure.</t>
  </si>
  <si>
    <t>Metals and Mining Sector.</t>
  </si>
  <si>
    <t>3-1 Process to determine material topics</t>
  </si>
  <si>
    <t>New Gold does not report on this disclosure</t>
  </si>
  <si>
    <t>Surface and underground production.</t>
  </si>
  <si>
    <t>Underground production.</t>
  </si>
  <si>
    <t>Critically endangered</t>
  </si>
  <si>
    <t>The number recordable work-related injuries</t>
  </si>
  <si>
    <t>The number of hours worked (hours)</t>
  </si>
  <si>
    <t>First Aid, Medical Treatment, Restricted Duty and Lost Time Injury</t>
  </si>
  <si>
    <t>Any actions taken to eliminate work-related hazards and minimize risks</t>
  </si>
  <si>
    <r>
      <t xml:space="preserve">See </t>
    </r>
    <r>
      <rPr>
        <b/>
        <sz val="11"/>
        <color rgb="FF000000"/>
        <rFont val="Arial"/>
        <family val="2"/>
      </rPr>
      <t>Social Report, Health and Safety</t>
    </r>
    <r>
      <rPr>
        <sz val="11"/>
        <color rgb="FF000000"/>
        <rFont val="Arial"/>
        <family val="2"/>
      </rPr>
      <t xml:space="preserve"> for more information.</t>
    </r>
  </si>
  <si>
    <r>
      <t xml:space="preserve">New Gold's Corporate Health and Safety policy outlines the process for identifying work-related hazards and assessing risks, including applying the hierarchy of controls. The Internal Responsibility System includes the workers' right to refuse unsafe work and how workers are protected against reprisals. See </t>
    </r>
    <r>
      <rPr>
        <b/>
        <sz val="11"/>
        <rFont val="Arial"/>
        <family val="2"/>
      </rPr>
      <t>Social Report, Health and Safety</t>
    </r>
    <r>
      <rPr>
        <sz val="11"/>
        <rFont val="Arial"/>
        <family val="2"/>
      </rPr>
      <t xml:space="preserve"> for more information.</t>
    </r>
  </si>
  <si>
    <r>
      <t xml:space="preserve">Occupational health and safety impacts are managed through New Gold's health and safety management systems. See </t>
    </r>
    <r>
      <rPr>
        <b/>
        <sz val="11"/>
        <rFont val="Arial"/>
        <family val="2"/>
      </rPr>
      <t>Social Report, Health and Safety</t>
    </r>
    <r>
      <rPr>
        <sz val="11"/>
        <rFont val="Arial"/>
        <family val="2"/>
      </rPr>
      <t xml:space="preserve"> for more information.</t>
    </r>
  </si>
  <si>
    <t>The number of cases of recordable work-related ill health</t>
  </si>
  <si>
    <t>100% of security personnel have received formal training in the organization’s human rights policies or specific procedures and their application to security across operations. New Gold's Code of Conduct applies to all contractors, with security personnel receiving training from the contractor themselves.</t>
  </si>
  <si>
    <r>
      <t xml:space="preserve">See </t>
    </r>
    <r>
      <rPr>
        <b/>
        <sz val="11"/>
        <color rgb="FF000000"/>
        <rFont val="Arial"/>
        <family val="2"/>
      </rPr>
      <t>Overview Report</t>
    </r>
    <r>
      <rPr>
        <sz val="11"/>
        <color rgb="FF000000"/>
        <rFont val="Arial"/>
        <family val="2"/>
      </rPr>
      <t>.</t>
    </r>
  </si>
  <si>
    <r>
      <t>See</t>
    </r>
    <r>
      <rPr>
        <b/>
        <sz val="11"/>
        <rFont val="Arial"/>
        <family val="2"/>
      </rPr>
      <t xml:space="preserve"> Social Report, Community Engagement</t>
    </r>
    <r>
      <rPr>
        <sz val="11"/>
        <rFont val="Arial"/>
        <family val="2"/>
      </rPr>
      <t>.</t>
    </r>
  </si>
  <si>
    <t>Remediation plans that have been implemented, with results reviewed through routine internal management review processes.</t>
  </si>
  <si>
    <t>Remediation plans being implemented.</t>
  </si>
  <si>
    <t>Incident reviewed by the organization.</t>
  </si>
  <si>
    <t>100% of New Gold's operations have implemented local community engagement, impact assessments, and/or development programs, that include the use of: environmental impact assessments and ongoing monitoring, public disclosure of results of environmental and social impact assessments, local community development programs based on local communities’ needs, stakeholder engagement plans based on stakeholder mapping, broad based local community consultation committees and processes that include vulnerable groups, work councils, occupational health and safety committees and other worker representation bodies, and formal grievance feedback/mechanism processes.</t>
  </si>
  <si>
    <r>
      <t xml:space="preserve">See </t>
    </r>
    <r>
      <rPr>
        <b/>
        <sz val="11"/>
        <color rgb="FF000000"/>
        <rFont val="Arial"/>
        <family val="2"/>
      </rPr>
      <t>Social Report, Economic Development</t>
    </r>
    <r>
      <rPr>
        <sz val="11"/>
        <color rgb="FF000000"/>
        <rFont val="Arial"/>
        <family val="2"/>
      </rPr>
      <t>.</t>
    </r>
  </si>
  <si>
    <t>New Gold 2023 ESG Performance Data</t>
  </si>
  <si>
    <t>1,294 workers on the mine site during the reporting period (683 employees + 611 workers who are not employees)</t>
  </si>
  <si>
    <r>
      <rPr>
        <sz val="11"/>
        <color rgb="FF000000"/>
        <rFont val="Arial"/>
        <family val="2"/>
      </rPr>
      <t xml:space="preserve">See </t>
    </r>
    <r>
      <rPr>
        <b/>
        <sz val="11"/>
        <color rgb="FF000000"/>
        <rFont val="Arial"/>
        <family val="2"/>
      </rPr>
      <t>Overview Report</t>
    </r>
    <r>
      <rPr>
        <sz val="11"/>
        <color rgb="FF000000"/>
        <rFont val="Arial"/>
        <family val="2"/>
      </rPr>
      <t>.</t>
    </r>
  </si>
  <si>
    <t>2,466 workers on the mine site during the reporting period (815 employees + 1,651 workers who are not employees)</t>
  </si>
  <si>
    <t xml:space="preserve">Changes to data and re-statements may occur throughout the year due to improved reporting or collection methods. Minor adjustments have been made and any significant re-statements will be noted with an explanation for the restatement. </t>
  </si>
  <si>
    <t>Materials Used</t>
  </si>
  <si>
    <t>*previously stated 722.27</t>
  </si>
  <si>
    <t>*previously stated 122,813.30</t>
  </si>
  <si>
    <t>*previously stated 6,833.48</t>
  </si>
  <si>
    <t>*previously stated 2,783.40</t>
  </si>
  <si>
    <t>*previously stated 4,994.38</t>
  </si>
  <si>
    <t>*previously stated 4,496.54</t>
  </si>
  <si>
    <t>*previously stated 165.90</t>
  </si>
  <si>
    <t>Inputs, activities, and outputs that lead or could lead to waste-related impacts.</t>
  </si>
  <si>
    <t>Whether these impacts relate to waste generated in the organization’s own activities or to waste generated upstream or downstream in its value chain.</t>
  </si>
  <si>
    <t>Impacts are related to waste generated at the site and include waste oil, waste grease, filters from maintenance of equipment and wood, crates, plastics and cardboard from packaging of materials. Site wide general waste is generated as well.</t>
  </si>
  <si>
    <t>Waste data is collected twice weekly during bin inspections and then loaded into a GIS generated report.  Data for hazardous waste is collected via manifests, invoices and the new RPRA (Resource Productivity and Recovery Authority) Hazardous Waste Program Registry.</t>
  </si>
  <si>
    <t>Actions taken to prevent waste generation in the organization’s own activities and upstream and downstream in its value chain, and to manage significant impacts from waste generated.</t>
  </si>
  <si>
    <t>Data taken from contractor invoices.</t>
  </si>
  <si>
    <t xml:space="preserve">1,009.75
</t>
  </si>
  <si>
    <t xml:space="preserve">1,000.29
</t>
  </si>
  <si>
    <t>Data not available</t>
  </si>
  <si>
    <t>For each disposal operation listed in Disclosures 306-5-b and 306-5-c, a breakdown of the total weight in metric tons of hazardous waste and of non-hazardous waste directed to disposal:
i. onsite;
ii. offsite.</t>
  </si>
  <si>
    <r>
      <t>Water consumption (ML)</t>
    </r>
    <r>
      <rPr>
        <b/>
        <vertAlign val="superscript"/>
        <sz val="11"/>
        <color rgb="FFB3995D"/>
        <rFont val="Arial"/>
        <family val="2"/>
      </rPr>
      <t>1</t>
    </r>
  </si>
  <si>
    <t>Mineral Waste Summary</t>
  </si>
  <si>
    <t>SASB  EM-MM-150a.5, a.6</t>
  </si>
  <si>
    <t>Endangered Species and Habitat</t>
  </si>
  <si>
    <t>Materials and Non-Mineral Waste</t>
  </si>
  <si>
    <t xml:space="preserve">Non-Mineral Waste and Hazardous Materials Management </t>
  </si>
  <si>
    <t>Non-Mineral Waste-Related Impacts</t>
  </si>
  <si>
    <t>Non-Mineral Waste Generated and Directed/Diverted to Disposal</t>
  </si>
  <si>
    <r>
      <t>Surface water</t>
    </r>
    <r>
      <rPr>
        <vertAlign val="superscript"/>
        <sz val="11"/>
        <color rgb="FFB3995D"/>
        <rFont val="Arial"/>
        <family val="2"/>
      </rPr>
      <t>1</t>
    </r>
  </si>
  <si>
    <t>SASB EM-MM-160a.2</t>
  </si>
  <si>
    <t>SASB EM-MM-160a.1, a.3</t>
  </si>
  <si>
    <t>Size and location of all habitat areas protected or restored.</t>
  </si>
  <si>
    <t>85 hectares have been reclaimed near New Afton Mine.</t>
  </si>
  <si>
    <t>26 hectares have been reclaimed near Rainy River Mine.</t>
  </si>
  <si>
    <t xml:space="preserve"> 85 hectares remain in a reclaimed state.</t>
  </si>
  <si>
    <t>26 hectares remain in a reclaimed state.</t>
  </si>
  <si>
    <t>Cooling sold</t>
  </si>
  <si>
    <t>Heating sold</t>
  </si>
  <si>
    <t>Electricity sold</t>
  </si>
  <si>
    <t>Cooling consumption</t>
  </si>
  <si>
    <t>Heating consumption</t>
  </si>
  <si>
    <t>Electricity consumption</t>
  </si>
  <si>
    <t>Total fuel consumption from renewable sources</t>
  </si>
  <si>
    <t>Energy Consumption By Site</t>
  </si>
  <si>
    <t>302-1 Energy Consumption Within the Organization</t>
  </si>
  <si>
    <t>302-1 Energy Consumption By Site</t>
  </si>
  <si>
    <t xml:space="preserve">47.59
</t>
  </si>
  <si>
    <t xml:space="preserve">1,374.69
</t>
  </si>
  <si>
    <t xml:space="preserve">1,327.10
</t>
  </si>
  <si>
    <t>Not weighed on site</t>
  </si>
  <si>
    <t>All hazardous waste data collected from GFL third party. Non-hazardous waste is not measured therefore not reported.</t>
  </si>
  <si>
    <t xml:space="preserve">302-5 Reductions in energy requirements of products and services </t>
  </si>
  <si>
    <t>152.949.6</t>
  </si>
  <si>
    <t>305-1 Gross direct (Scope 1) GHG emissions in metric tons of CO2 equivalent (tCO2e)</t>
  </si>
  <si>
    <t>New Gold does not report on ODS.</t>
  </si>
  <si>
    <t>GRI/SASB Standard</t>
  </si>
  <si>
    <t>305-4 GHG intensity (tCO2e/oz eq Au)</t>
  </si>
  <si>
    <t>305-5 GHG emissions reduced as a direct result of reduction initiatives (tCO2e)</t>
  </si>
  <si>
    <t>Energy Consumption Outside the Organization</t>
  </si>
  <si>
    <t>302-2 Total energy consumption outside the organization (KJ)</t>
  </si>
  <si>
    <r>
      <rPr>
        <b/>
        <sz val="11"/>
        <rFont val="Arial"/>
        <family val="2"/>
      </rPr>
      <t xml:space="preserve">Analysts Corner 
</t>
    </r>
    <r>
      <rPr>
        <sz val="11"/>
        <rFont val="Arial"/>
        <family val="2"/>
      </rPr>
      <t>403-10 Work-related illness
a. b. c  See above. d. All employees and workers who are not employees have been included in this disclosure. e. Work-related ill health data collected from site reporting.</t>
    </r>
  </si>
  <si>
    <r>
      <t xml:space="preserve">See </t>
    </r>
    <r>
      <rPr>
        <b/>
        <sz val="11"/>
        <color rgb="FF000000"/>
        <rFont val="Arial"/>
        <family val="2"/>
      </rPr>
      <t>Governance Report</t>
    </r>
    <r>
      <rPr>
        <sz val="11"/>
        <color rgb="FF000000"/>
        <rFont val="Arial"/>
        <family val="2"/>
      </rPr>
      <t xml:space="preserve">. </t>
    </r>
  </si>
  <si>
    <r>
      <t xml:space="preserve">See </t>
    </r>
    <r>
      <rPr>
        <b/>
        <sz val="11"/>
        <color rgb="FF000000"/>
        <rFont val="Arial"/>
        <family val="2"/>
      </rPr>
      <t>Governance Report, Business Ethics</t>
    </r>
    <r>
      <rPr>
        <sz val="11"/>
        <color rgb="FF000000"/>
        <rFont val="Arial"/>
        <family val="2"/>
      </rPr>
      <t>.</t>
    </r>
  </si>
  <si>
    <t>Total weight of tailings produced (tonnes)</t>
  </si>
  <si>
    <t>Total weight of waste rock generated (tonnes)</t>
  </si>
  <si>
    <t>100% - potential acid generating material exists and is being managed at both New Afton and Rainy River.</t>
  </si>
  <si>
    <t>Mitigated by rock identification and best storage management practices to prevent acid generation</t>
  </si>
  <si>
    <t>Not included in reporting boundaries</t>
  </si>
  <si>
    <t>Scope 3 emissions not currently calculated.</t>
  </si>
  <si>
    <t>Not included in reporting boundary</t>
  </si>
  <si>
    <t>Incidents no longer subject to action.</t>
  </si>
  <si>
    <t>100% of operations - New Afton has one formal agreement in place with the Stkemlupsemc te Secwepemc Nation (SSN), which is comprised of Tk’emlúps te Secwépemc (TteS) and Skeetchestn Indian Band (SIB).</t>
  </si>
  <si>
    <t>100% of operations - Rainy River mine is located within Treaty 3 Territory. There are 8 formal agreements in place with Metis Nation Ontario (MNO) and 11 First Nation communities.</t>
  </si>
  <si>
    <t>EM-MM-210a.3 Indigenous engagement in operations in areas of conflict</t>
  </si>
  <si>
    <t>Rainy River Mine is 65 km northwest of Fort Frances, Ontario Canada. The anticipated mine life is until 2031 and closure will have potential social and economic impacts on the surrounding areas including Indigenous partners, employees and their families, local businesses, and organizations that receive community investment support.</t>
  </si>
  <si>
    <t>EM-MM-210b.1 Managing risks and opportunities associated with community interests and rights</t>
  </si>
  <si>
    <t>Full-time</t>
  </si>
  <si>
    <t>Number of employees that returned to work after parental leave in the reporting period</t>
  </si>
  <si>
    <t>Number of employees that returned to work after parental leave and were still employed 12 months after their return</t>
  </si>
  <si>
    <r>
      <t>Evaporation</t>
    </r>
    <r>
      <rPr>
        <vertAlign val="superscript"/>
        <sz val="11"/>
        <color rgb="FFB3995D"/>
        <rFont val="Arial"/>
        <family val="2"/>
      </rPr>
      <t>2</t>
    </r>
  </si>
  <si>
    <t>Dam Safety Review (DSR)</t>
  </si>
  <si>
    <t>New Gold does not report other significant emissions.</t>
  </si>
  <si>
    <t xml:space="preserve"> 7% of total procurement spent on local suppliers.  29% spent on regional suppliers. 
</t>
  </si>
  <si>
    <t xml:space="preserve">3% of total procurement spent on local suppliers is. 27% spent on regional suppliers.
</t>
  </si>
  <si>
    <t>New Gold adheres to the following corporate policies:
– Code of Business Conduct and Ethics
– Anti-Bribery and Anti-Corruption Policy
During the RFP process we send our anti-bribery forms as well as a supplier pre-qualification form that has to be completed by all bidders
Performance evaluations are routinely carried out with suppliers and non-conformance issues are addressed</t>
  </si>
  <si>
    <t>Implementation under review.  Sign off of Code of Conduct to be included in pre-qualification for contractors.  Inclusion in RFPs for Supply suppliers to be implemented.</t>
  </si>
  <si>
    <t>LPRM-204A</t>
  </si>
  <si>
    <t>Suppliers contact individual Procurement personnel directly. Local and Community suppliers have access to our supply chain staff as well as access to our generic email address: info@newgold.com.</t>
  </si>
  <si>
    <t>Although New Gold understand that there are indirect economic impacts as a result of our economic presence in the communities where we operate, we do not currently gather comprehensive data on indirect economic impacts. We do not report on this disclosure.</t>
  </si>
  <si>
    <r>
      <t>Entrainment</t>
    </r>
    <r>
      <rPr>
        <vertAlign val="superscript"/>
        <sz val="11"/>
        <color rgb="FFB3995D"/>
        <rFont val="Arial"/>
        <family val="2"/>
      </rPr>
      <t>3</t>
    </r>
  </si>
  <si>
    <t>Inactive</t>
  </si>
  <si>
    <r>
      <t>Active</t>
    </r>
    <r>
      <rPr>
        <vertAlign val="superscript"/>
        <sz val="11"/>
        <color theme="1"/>
        <rFont val="Arial"/>
        <family val="2"/>
      </rPr>
      <t>1</t>
    </r>
  </si>
  <si>
    <r>
      <t xml:space="preserve">Analysts Corner
</t>
    </r>
    <r>
      <rPr>
        <sz val="11"/>
        <rFont val="Arial"/>
        <family val="2"/>
      </rPr>
      <t xml:space="preserve">EMM-MM-540a.1 and EMM-MM-540a.2 table above.
EMM-MM-540a.3 see </t>
    </r>
    <r>
      <rPr>
        <b/>
        <sz val="11"/>
        <rFont val="Arial"/>
        <family val="2"/>
      </rPr>
      <t>Environmental Report, Tailings</t>
    </r>
    <r>
      <rPr>
        <sz val="11"/>
        <rFont val="Arial"/>
        <family val="2"/>
      </rPr>
      <t>.</t>
    </r>
    <r>
      <rPr>
        <b/>
        <sz val="11"/>
        <rFont val="Arial"/>
        <family val="2"/>
      </rPr>
      <t xml:space="preserve">
</t>
    </r>
    <r>
      <rPr>
        <vertAlign val="superscript"/>
        <sz val="11"/>
        <rFont val="Arial"/>
        <family val="2"/>
      </rPr>
      <t>1</t>
    </r>
    <r>
      <rPr>
        <sz val="11"/>
        <rFont val="Arial"/>
        <family val="2"/>
      </rPr>
      <t xml:space="preserve"> The New Afton TSF completed tailings deposition in 2023, however ongoing stabilization work is occurring</t>
    </r>
  </si>
  <si>
    <t xml:space="preserve">401-1a. New employee hires </t>
  </si>
  <si>
    <t>401-1b. Employee turnover</t>
  </si>
  <si>
    <t>Employee turnover under 30 years old (A)</t>
  </si>
  <si>
    <t>Employee turnover 30–50 years old (B)</t>
  </si>
  <si>
    <t>Employee turnover over 50 years old (C)</t>
  </si>
  <si>
    <t>Total Number Employees Leaving the Operation (A+B+C)</t>
  </si>
  <si>
    <t>Full-Time Employees</t>
  </si>
  <si>
    <t>Part-Time Employees</t>
  </si>
  <si>
    <t>Life insurance</t>
  </si>
  <si>
    <t>Health care</t>
  </si>
  <si>
    <t>Parental leave</t>
  </si>
  <si>
    <t>Retirement provision</t>
  </si>
  <si>
    <t>Stock ownership</t>
  </si>
  <si>
    <t>Other</t>
  </si>
  <si>
    <t>Disability and invalidity coverage</t>
  </si>
  <si>
    <t>Life insurance provided to FTE</t>
  </si>
  <si>
    <t>Health care provided to temporary employees (greater than 6 months) and part time (greater than 24 hours per week) employees</t>
  </si>
  <si>
    <t xml:space="preserve">Health care provided to FTE
</t>
  </si>
  <si>
    <t>Disability and invalidity coverage provided to permanent part-time (greater than 24 hours per week) employees who have worked a minimum of 3 months</t>
  </si>
  <si>
    <t xml:space="preserve">Disability and invalidity coverage provided to FTE and permanent part-time (greater than 24 hours per week) employees who have worked a minimum of 3 months
</t>
  </si>
  <si>
    <t xml:space="preserve">Retirement provision provided to FTE 
</t>
  </si>
  <si>
    <t xml:space="preserve">Retirement provision provided to permanent part time employees (greater than 24 hours per week)
</t>
  </si>
  <si>
    <t xml:space="preserve">Parental leave provided to all employees
</t>
  </si>
  <si>
    <t xml:space="preserve">Stock ownership not provided at sites. At Corporate, RSUs provided to FTE only and PSUs provided to FTE at the Director level and above.
</t>
  </si>
  <si>
    <t xml:space="preserve">Stock ownership not provided at sites. At Corporate, stock ownership not provided to PTE.
</t>
  </si>
  <si>
    <t>Not provided to part-time employees</t>
  </si>
  <si>
    <t>New Gold's operating sites are not covered by collective bargaining agreements, therefore 0% of total employees are covered by collective bargaining agreements. The organization does not determine their working conditions and terms of employment based on collective bargaining agreements that cover any employees or based on collective bargaining agreements from other organizations.</t>
  </si>
  <si>
    <t>New Gold's operating sites are not covered by collective bargaining agreements. There are no operations or suppliers in which workers’ rights to exercise freedom of association or collective bargaining may be violated or at significant risk either in terms of the type of operation and countries or geographic areas with operations and suppliers considered at risk. As there is no collective bargaining agreement, there have been no measures taken by New Gold to support rights to exercise freedom of association and collective bargaining in the reporting period.</t>
  </si>
  <si>
    <t>Operations and suppliers considered to have significant risk for incidents of child labor and young workers exposed to hazardous work.</t>
  </si>
  <si>
    <t>Measures taken by the organization in the reporting period intended to contribute to the effective abolition of child labor.</t>
  </si>
  <si>
    <t>Operations and suppliers considered to have significant risk for incidents of child labor either in terms of type of operation and supplier and countries or geographic areas with operations and suppliers considered at risk.</t>
  </si>
  <si>
    <t xml:space="preserve">New Gold operations and suppliers are not considered to have significant risk for child labour. New Gold respects the rights of employees and does not permit forced, compulsory or child labour, in conformance with the Corporate Human Rights Policy.
No New Gold operations or suppliers are considered to have significant risk for incidents of child labor or young workers exposed to hazardous work.
</t>
  </si>
  <si>
    <t xml:space="preserve">No New Gold operations and suppliers are considered to have significant risk for incidents of child labor, either in terms of the type of operation and supplier or countries or geographic areas with operations and suppliers considered at risk.
</t>
  </si>
  <si>
    <t>Measures taken by the organization in the reporting period intended to contribute to the
elimination of all forms of forced or compulsory labor.</t>
  </si>
  <si>
    <t>Operations and suppliers considered to have significant risk for incidents of forced or compulsory labor either in terms of the type of operation and supplier and countries or geographic areas with operations and suppliers considered at risk.</t>
  </si>
  <si>
    <t xml:space="preserve">No New Gold operations and suppliers  are considered to have significant risk for forced or compulsory labour. New Gold respects the rights of employees and does not permit forced, compulsory or child labour, in conformance with the Corporate Human Rights Policy. No operations and suppliers are considered to have significant risk for incidents of forced or compulsory labor either in terms of the type of operation or country or geographic areas with operations and suppliers considered at risk.
</t>
  </si>
  <si>
    <t>New Gold's measures taken with the intention to contribute to the effective abolition of child labor include the Corporate Human Rights Policy. For more, see New Gold's 2023 Modern Slavery Report published on New Gold's website.</t>
  </si>
  <si>
    <t>New Gold's measures taken with the intension to contribute to the elimination of all forms of forced or compulsory labor include the Corporate Human Rights Policy. For more, see New Gold's 2023 Modern Slavery Report published on New Gold's website.</t>
  </si>
  <si>
    <t>Across operations, all wages are higher than minimum wage, in their respective jurisdictions. No sites pay minimum wage and no employees are compensated based on wages subject to minimum wage rules. Across operations, local minimum wage is not absent or variable by gender. The definition used for ‘significant locations of operation’ includes both New Afton Mine and Rainy River Mine.</t>
  </si>
  <si>
    <t xml:space="preserve">New Gold does not currently conduct external assurance on its Sustainability disclosure data. </t>
  </si>
  <si>
    <t>New Gold has had zero incidents of non-compliance associated with water quality permits, standards and regulations.</t>
  </si>
  <si>
    <r>
      <rPr>
        <sz val="11"/>
        <color rgb="FF000000"/>
        <rFont val="Arial"/>
        <family val="2"/>
      </rPr>
      <t xml:space="preserve">2023 ESG Reporting data includes New Gold's two operating sites: New Afton Mine and Rainy River Mine. Were applicable, 2022 data from the Cerro San Pedro Mine, currently in closure, has been included. For more, please see </t>
    </r>
    <r>
      <rPr>
        <b/>
        <sz val="11"/>
        <color rgb="FF000000"/>
        <rFont val="Arial"/>
        <family val="2"/>
      </rPr>
      <t>Overview Report</t>
    </r>
    <r>
      <rPr>
        <sz val="11"/>
        <color rgb="FF000000"/>
        <rFont val="Arial"/>
        <family val="2"/>
      </rPr>
      <t>.</t>
    </r>
  </si>
  <si>
    <r>
      <t xml:space="preserve">See </t>
    </r>
    <r>
      <rPr>
        <b/>
        <sz val="11"/>
        <color rgb="FF000000"/>
        <rFont val="Arial"/>
        <family val="2"/>
      </rPr>
      <t>Overview Report</t>
    </r>
    <r>
      <rPr>
        <sz val="11"/>
        <color rgb="FF000000"/>
        <rFont val="Arial"/>
        <family val="2"/>
      </rPr>
      <t>. Unless otherwise stated, all financial disclosures are stated in Canadian dollars.</t>
    </r>
  </si>
  <si>
    <r>
      <t xml:space="preserve">Rainy River has management plans as per specific permits and approvals, including the Environmental Effects Monitoring Program, Biological Monitoring Plan, and Surface Water Flow Monitoring Plan, among others. For more, please see </t>
    </r>
    <r>
      <rPr>
        <b/>
        <sz val="11"/>
        <color rgb="FF000000"/>
        <rFont val="Arial"/>
        <family val="2"/>
      </rPr>
      <t>Environmental, Biodiversity and Nature</t>
    </r>
    <r>
      <rPr>
        <sz val="11"/>
        <color rgb="FF000000"/>
        <rFont val="Arial"/>
        <family val="2"/>
      </rPr>
      <t>.</t>
    </r>
  </si>
  <si>
    <r>
      <t xml:space="preserve">New Afton's Environmental Management System consists of a series of management plans and procedures that manage potential impacts from mining activities including wildlife and biodiversity among other topics. For more, please see </t>
    </r>
    <r>
      <rPr>
        <b/>
        <sz val="11"/>
        <color rgb="FF000000"/>
        <rFont val="Arial"/>
        <family val="2"/>
      </rPr>
      <t>Environmental, Biodiversity and Nature</t>
    </r>
    <r>
      <rPr>
        <sz val="11"/>
        <color rgb="FF000000"/>
        <rFont val="Arial"/>
        <family val="2"/>
      </rPr>
      <t>.</t>
    </r>
  </si>
  <si>
    <t>A partnership with Tk’emlupsemc te Secwepemc Nation (Skeetechestn Natural Resources Corporation and Tk'emlupsemec Forestry Development Corporation) exists to identify opportunities to plan and execute habitat restoration projects. New Gold also contributes to conservation programs, such as the Nature Conservancy of Canada.</t>
  </si>
  <si>
    <r>
      <t xml:space="preserve">3396.9 </t>
    </r>
    <r>
      <rPr>
        <vertAlign val="superscript"/>
        <sz val="11"/>
        <color theme="1"/>
        <rFont val="Arial"/>
        <family val="2"/>
      </rPr>
      <t>1</t>
    </r>
  </si>
  <si>
    <r>
      <rPr>
        <vertAlign val="superscript"/>
        <sz val="11"/>
        <rFont val="Arial"/>
        <family val="2"/>
      </rPr>
      <t>1</t>
    </r>
    <r>
      <rPr>
        <sz val="11"/>
        <rFont val="Arial"/>
        <family val="2"/>
      </rPr>
      <t xml:space="preserve"> 2023 New Gold opening balance reflects New Afton and Rainy River sites only, with a reduction of 30.67 hectares from the 2022 New Gold closing balance due to Cerro San Pedro being in closure and no longer being included in this disclosure reporting.</t>
    </r>
  </si>
  <si>
    <t xml:space="preserve">None of New Gold's proved and probable reserves are in or near areas of conflict </t>
  </si>
  <si>
    <t xml:space="preserve">New Gold does not have operations that are located near areas of conflict. </t>
  </si>
  <si>
    <t xml:space="preserve">New Afton Mine is 10km west of the City of Kamloops, within the Thompson Nicola Regional District. The current anticipated end of mine life is 2030 and closure will have a potential social impact on Indigenous partners, the City of Kamloops and the surrounding region including employees and their families, as well as businesses and organizations that receive community investment support. </t>
  </si>
  <si>
    <r>
      <t xml:space="preserve">See </t>
    </r>
    <r>
      <rPr>
        <b/>
        <sz val="11"/>
        <color rgb="FF000000"/>
        <rFont val="Arial"/>
        <family val="2"/>
      </rPr>
      <t>Social Report, Indigenous and Community Engagement</t>
    </r>
    <r>
      <rPr>
        <sz val="11"/>
        <color rgb="FF000000"/>
        <rFont val="Arial"/>
        <family val="2"/>
      </rPr>
      <t>.</t>
    </r>
  </si>
  <si>
    <t>Economic value retained: ‘direct economic value generated’ less ‘economic value distributed’</t>
  </si>
  <si>
    <t>Economic value distributed: operating costs, employee wages and benefits, payments to providers of capital, payments to government by country, and community investments</t>
  </si>
  <si>
    <t>Direct economic value generated: revenues</t>
  </si>
  <si>
    <r>
      <t xml:space="preserve">Risks and opportunities posed by climate change that have the potential to generate substantive changes in operations, revenue, or expenditure can be found in New Gold's </t>
    </r>
    <r>
      <rPr>
        <b/>
        <sz val="11"/>
        <color rgb="FF000000"/>
        <rFont val="Arial"/>
        <family val="2"/>
      </rPr>
      <t>2023 TCFD report</t>
    </r>
    <r>
      <rPr>
        <sz val="11"/>
        <color rgb="FF000000"/>
        <rFont val="Arial"/>
        <family val="2"/>
      </rPr>
      <t>.</t>
    </r>
  </si>
  <si>
    <r>
      <t xml:space="preserve">See </t>
    </r>
    <r>
      <rPr>
        <b/>
        <sz val="11"/>
        <color rgb="FF000000"/>
        <rFont val="Arial"/>
        <family val="2"/>
      </rPr>
      <t>2023 Consolidated Financial Statements</t>
    </r>
  </si>
  <si>
    <t>Total weight of hazardous waste generated (tonnes)</t>
  </si>
  <si>
    <t xml:space="preserve">7.76
</t>
  </si>
  <si>
    <t>Total weight of hazardous waste generated (L)</t>
  </si>
  <si>
    <t>Total weight of hazardous waste recycled (L)</t>
  </si>
  <si>
    <t>Total weight of hazardous waste recycled (tonnes)</t>
  </si>
  <si>
    <t>100% of waste is generated on site. 1,374.69 diverted from disposal.</t>
  </si>
  <si>
    <t>100% of waste is generated on site. 72.24 diverted from disposal.</t>
  </si>
  <si>
    <t>100% of waste is generated on site. 1,009.75 diverted from disposal.</t>
  </si>
  <si>
    <t>100% of waste is generated on site. 1,168.65 diverted from disposal.</t>
  </si>
  <si>
    <t>Our Code of Business Conduct and Ethics is embedded into the RFP/RFQ documents sent to all suppliers.</t>
  </si>
  <si>
    <t>New Gold categorizes suppliers based on local, regional, national and international. New Gold also tracks Indigenous procurement.</t>
  </si>
  <si>
    <t>Sites have their own local procurement strategies, that include clauses built into our RFPs under the evaluation criteria section, which give consideration to the amount of employment and business given to local suppliers. There is a weighting assigned for local suppliers in the evaluation template that goes to the procurement team for review.</t>
  </si>
  <si>
    <t>First Aid, Medical Treatment, Restricted Duty 
and Lost Time Injury</t>
  </si>
  <si>
    <t xml:space="preserve">New Gold
</t>
  </si>
  <si>
    <r>
      <t>The rate of recordable work-related injuries (TRIFR)</t>
    </r>
    <r>
      <rPr>
        <vertAlign val="superscript"/>
        <sz val="11"/>
        <color rgb="FFB3995D"/>
        <rFont val="Arial"/>
        <family val="2"/>
      </rPr>
      <t>1</t>
    </r>
  </si>
  <si>
    <r>
      <t>All-incidence rate</t>
    </r>
    <r>
      <rPr>
        <vertAlign val="superscript"/>
        <sz val="11"/>
        <color rgb="FFB3995D"/>
        <rFont val="Arial"/>
        <family val="2"/>
      </rPr>
      <t>1</t>
    </r>
  </si>
  <si>
    <r>
      <rPr>
        <vertAlign val="superscript"/>
        <sz val="11"/>
        <rFont val="Arial"/>
        <family val="2"/>
      </rPr>
      <t>1</t>
    </r>
    <r>
      <rPr>
        <sz val="11"/>
        <rFont val="Arial"/>
        <family val="2"/>
      </rPr>
      <t xml:space="preserve"> All-incidence rate calculated based on 200,000 hours worked</t>
    </r>
  </si>
  <si>
    <t>405-1a. Percentage of individuals within the organization’s governance bodies in each of the following diversity categories:</t>
  </si>
  <si>
    <t>405-1b. Percentage of employees in each of the following diversity categories:</t>
  </si>
  <si>
    <r>
      <t xml:space="preserve">Analysts Corner
</t>
    </r>
    <r>
      <rPr>
        <sz val="11"/>
        <rFont val="Arial"/>
        <family val="2"/>
      </rPr>
      <t>401-2 Benefits provided to full-time employees that are not provided to temporary or part-time employees
a. See above. b. The definition used for ‘significant locations of operation’ includes New Afton Mine, Rainy River Mine, and Corporate.</t>
    </r>
  </si>
  <si>
    <t xml:space="preserve">401-3 Parental Leave
</t>
  </si>
  <si>
    <t xml:space="preserve"> 2 weeks</t>
  </si>
  <si>
    <t>8 weeks</t>
  </si>
  <si>
    <t>First Aid, Medical Treatment, Restricted Duty, and Lost Time Injury</t>
  </si>
  <si>
    <t>First Aid, Medical Treatment, Restricted Duty, 
and Lost Time Injury</t>
  </si>
  <si>
    <t>Transition assistance programs provided to facilitate continued employability and the management of career endings resulting from retirement or termination of employment.</t>
  </si>
  <si>
    <t>Type and scope of programs implemented and assistance provided to upgrade employee skills.</t>
  </si>
  <si>
    <r>
      <t xml:space="preserve">See New Gold's 2023 </t>
    </r>
    <r>
      <rPr>
        <b/>
        <sz val="11"/>
        <color rgb="FF000000"/>
        <rFont val="Arial"/>
        <family val="2"/>
      </rPr>
      <t xml:space="preserve">Management Information Circular </t>
    </r>
    <r>
      <rPr>
        <sz val="11"/>
        <color rgb="FF000000"/>
        <rFont val="Arial"/>
        <family val="2"/>
      </rPr>
      <t>(MIC).</t>
    </r>
  </si>
  <si>
    <r>
      <t xml:space="preserve">See New Gold's 2023 </t>
    </r>
    <r>
      <rPr>
        <b/>
        <sz val="11"/>
        <color rgb="FF000000"/>
        <rFont val="Arial"/>
        <family val="2"/>
      </rPr>
      <t xml:space="preserve">Management Information Circular </t>
    </r>
    <r>
      <rPr>
        <sz val="11"/>
        <color rgb="FF000000"/>
        <rFont val="Arial"/>
        <family val="2"/>
      </rPr>
      <t xml:space="preserve">(MIC) under Corporate Governance Practices, Technical and Sustainability Committee, Shareholder Communication and Engagement and Risk Oversight and Management. Material issues and activities with respect to sustainability are reported to the Technical and Sustainability Committee (“T&amp;S Committee”) quarterly other material issues or activities with respect to the economy, environment and people involving the Company are brought to the Board on at least a quarterly basis through operating, finance or human resources reports. </t>
    </r>
  </si>
  <si>
    <r>
      <t xml:space="preserve">See New Gold's 2023 </t>
    </r>
    <r>
      <rPr>
        <b/>
        <sz val="11"/>
        <color rgb="FF000000"/>
        <rFont val="Arial"/>
        <family val="2"/>
      </rPr>
      <t xml:space="preserve">Management Information Circular </t>
    </r>
    <r>
      <rPr>
        <sz val="11"/>
        <color rgb="FF000000"/>
        <rFont val="Arial"/>
        <family val="2"/>
      </rPr>
      <t>(MIC) under Nomination of Directors. New Gold also maintains a Corporate Diversity Policy.</t>
    </r>
  </si>
  <si>
    <t>2-13 Delegation of responsibility for managing impacts</t>
  </si>
  <si>
    <t xml:space="preserve">In accordance with its mandate, the Board of Directors (“Board”) delegates certain responsibilities to applicable committees of the Board, including the Technical and Sustainability Committee. Departments within the Company's corporate office and at site, such as the site environmental and community departments and the corporate Sustainability team, assist with this function and report to the Board and/or applicable committees on a quarterly basis. Other parts of the Company too, may manage some of the organization’s impact on the economy, environment and people and those functions report to the Board as well. </t>
  </si>
  <si>
    <t>In accordance with its mandate, the Board of Directors delegates certain responsibilities to applicable committees of the Board of Directors, including the Technical and Sustainability Committee, who have oversight and assist with this process. Assuming the reported information is part of the ESG report, it is review and approved by the Board through the T&amp;S Committee. All material topics are brought to the Board through its regular meetings.</t>
  </si>
  <si>
    <r>
      <t xml:space="preserve">See New Gold's 2023 </t>
    </r>
    <r>
      <rPr>
        <b/>
        <sz val="11"/>
        <color rgb="FF000000"/>
        <rFont val="Arial"/>
        <family val="2"/>
      </rPr>
      <t>Management Information Circular</t>
    </r>
    <r>
      <rPr>
        <sz val="11"/>
        <color rgb="FF000000"/>
        <rFont val="Arial"/>
        <family val="2"/>
      </rPr>
      <t xml:space="preserve"> (MIC) under Does Any Shareholder Beneficially Own 10% Or More Of The Outstanding New Gold Shares?, Other Public Company Directorships/Committee Appointments, Ethical Business Conduct – Code of Business Conduct and Ethics, Director Conflicts of Interest and Related-Party Transactions, Interest of Certain Persons in Matters to be Acted Upon, and Interest of Informed Persons in Material Transactions</t>
    </r>
  </si>
  <si>
    <r>
      <t xml:space="preserve">The Company hosts director education sessions every year on different topics. See New Gold's 2023 </t>
    </r>
    <r>
      <rPr>
        <b/>
        <sz val="11"/>
        <color rgb="FF000000"/>
        <rFont val="Arial"/>
        <family val="2"/>
      </rPr>
      <t xml:space="preserve">Management Information Circular </t>
    </r>
    <r>
      <rPr>
        <sz val="11"/>
        <color rgb="FF000000"/>
        <rFont val="Arial"/>
        <family val="2"/>
      </rPr>
      <t>(MIC) under Orientation and Continuing Education.</t>
    </r>
  </si>
  <si>
    <t>The Board has several processes to improve its effectiveness, including: 1) guidelines for retirement age and term limits; 2) an annual Board and director evaluation process; and 3) a regular review of director skills and committee composition. The Corporate Governance and Nominating Committee is responsible for administering a Board and director evaluation process, which includes a questionnaire completed by each director and culminates in the Chair of the CGNC delivering a final report with recommendations to the Board. The directors also meet as a group to discuss matters related to Board performance.  The questionnaire includes questions on the performance and effectiveness of the Board, the Chair of the Board, Board committees, Board and committee meetings and the Board’s engagement with management. The discussions also elicit additional input on a variety of Board governance matters, including strategic matters overseen by the Board, Board composition, Board diversity and director education programs. The process described above is undertaken annually, though given the Board’s small size and active engagement, Board effectiveness is the subject of ongoing discussion among the independent directors.</t>
  </si>
  <si>
    <r>
      <t>See New Gold's 2023</t>
    </r>
    <r>
      <rPr>
        <b/>
        <sz val="11"/>
        <color rgb="FF000000"/>
        <rFont val="Arial"/>
        <family val="2"/>
      </rPr>
      <t xml:space="preserve"> Management Information Circular</t>
    </r>
    <r>
      <rPr>
        <sz val="11"/>
        <color rgb="FF000000"/>
        <rFont val="Arial"/>
        <family val="2"/>
      </rPr>
      <t xml:space="preserve"> (MIC) under Statement of Executive Compensation, Compensation Discussion and Analysis, and Statement of Director Compensation. Overseen by the Human Resources and Compensation Committee in accordance with its charter and with the assistance of compensation consultants where appropriate.</t>
    </r>
  </si>
  <si>
    <r>
      <t xml:space="preserve">New Gold reports CEO compensation in the 2023 </t>
    </r>
    <r>
      <rPr>
        <b/>
        <sz val="11"/>
        <color rgb="FF000000"/>
        <rFont val="Arial"/>
        <family val="2"/>
      </rPr>
      <t>Management Information Circular</t>
    </r>
    <r>
      <rPr>
        <sz val="11"/>
        <color rgb="FF000000"/>
        <rFont val="Arial"/>
        <family val="2"/>
      </rPr>
      <t xml:space="preserve"> (highest paid).</t>
    </r>
  </si>
  <si>
    <t>100% of New Gold's operations have been assessed for risks related to corruption. No significant risks associated with corruption have been identified.</t>
  </si>
  <si>
    <t xml:space="preserve">New Gold has not had any incidents of corruption.
</t>
  </si>
  <si>
    <t>New Gold does not report on this standard.</t>
  </si>
  <si>
    <r>
      <t>See</t>
    </r>
    <r>
      <rPr>
        <b/>
        <sz val="11"/>
        <color rgb="FF000000"/>
        <rFont val="Arial"/>
        <family val="2"/>
      </rPr>
      <t xml:space="preserve"> Environment Report, Water Stewardship.</t>
    </r>
  </si>
  <si>
    <t>GRI 3-1 Process to determine material topics</t>
  </si>
  <si>
    <t>GRI 3-2 List of material topics</t>
  </si>
  <si>
    <t>GRI 3-3 Management of material topics</t>
  </si>
  <si>
    <t>Environmental Report, Social Report, Governance Report</t>
  </si>
  <si>
    <t xml:space="preserve">SASB  EM-MM-150a.1.a, 2.a, 3.a, </t>
  </si>
  <si>
    <t>SASB  EM-MM-150a. 4, a.5, a.6, a.7, a.8, a.9, a.10</t>
  </si>
  <si>
    <t>Additional Information</t>
  </si>
  <si>
    <t xml:space="preserve">SASB EMM-MM-540a.1, a.2 </t>
  </si>
  <si>
    <t>Environmental Report, Tailings</t>
  </si>
  <si>
    <t>Environmental Report, Water Stewardship</t>
  </si>
  <si>
    <t>Hazardous and non-hazardous materials are segregated at each site. Increased efforts of reducing waste generated through recycling and reusing materials. Sourcing out local companies that recycle and reuse materials produced from site to divert from landfill waste.</t>
  </si>
  <si>
    <t>786.5 million U.S dollars</t>
  </si>
  <si>
    <t>450.4 million U.S dollars</t>
  </si>
  <si>
    <t>336.1 million U.S dollars</t>
  </si>
  <si>
    <t>GRI 301: Materials  (301-1, 301-2, 301-3)</t>
  </si>
  <si>
    <t>GRI 306: Waste (306-1, 306-2, 306-3, 306-4, 306-5)</t>
  </si>
  <si>
    <t>GRI 303: Water and Effluents  (303-1, 303-2)</t>
  </si>
  <si>
    <t>GRI 303-3, 303-4, 303-5</t>
  </si>
  <si>
    <t>GRI 304: Biodiversity (304-1, 304-2, 304-3, 304-4)</t>
  </si>
  <si>
    <t>GRI 305: Emissions  (305-1, 305-2, 305-3, 305-4, 305-5)</t>
  </si>
  <si>
    <t>GRI 302-3</t>
  </si>
  <si>
    <t>Not applicable to New Gold's operations.</t>
  </si>
  <si>
    <t>Scope 1 and Scope 2 GHG Emissions Across New Gold</t>
  </si>
  <si>
    <t>Scope 1 and Scope 2 GHG Emissions By Site</t>
  </si>
  <si>
    <t>GRI 305-6, 305-7</t>
  </si>
  <si>
    <t>GRI 406: Incidents of discrimination and corrective action taken (406-1)</t>
  </si>
  <si>
    <t>GRI 413: Local Communities (413-1, 413-2)</t>
  </si>
  <si>
    <t>GRI 411: Rights of Indigenous Peoples (411-1)</t>
  </si>
  <si>
    <t>Social Report, Community Engagement</t>
  </si>
  <si>
    <t>GRI 201: Economic Performance (201-1, 201-2, 201-3, 201-4)</t>
  </si>
  <si>
    <t>GRI 204: Procurement Practices (204-1)</t>
  </si>
  <si>
    <t>GRI 206: Anti-competitive behavior (206-1)</t>
  </si>
  <si>
    <t>GRI 308: Supplier Environmental Assessment (308-1, 308-2)</t>
  </si>
  <si>
    <t>GRI 414: Supplier Social Assessment (414-1, 414-2)</t>
  </si>
  <si>
    <t>LPRM 300: Local Procurement Spending By Category</t>
  </si>
  <si>
    <t>LPRM 302: Breakdown of Procurement  Spend</t>
  </si>
  <si>
    <t>LPRM-501: Commitments</t>
  </si>
  <si>
    <t>LPRM-502: Preference in Scoring of Bids</t>
  </si>
  <si>
    <t>LPRM-504: Non-Scoring Methods to Incentivize Local Purchasing</t>
  </si>
  <si>
    <t>LPRM-506: Special Payment Procedures for Local Suppliers</t>
  </si>
  <si>
    <t>LPRM-507: Encouraging Procurement from Particular Groups</t>
  </si>
  <si>
    <t>LPRM 600: External Commitments and Obligations</t>
  </si>
  <si>
    <t>LPRM-601: Regulations</t>
  </si>
  <si>
    <t>LPRM-602: Other Agreements and Contracts</t>
  </si>
  <si>
    <t xml:space="preserve">LPRM 200: Procurement Systems (201, 202, 203, 204) </t>
  </si>
  <si>
    <t>LPRM 300: Local Procurement Spending by Category (301, 302)</t>
  </si>
  <si>
    <t>LPRM 500: Methods to Incentivize Local Procurement</t>
  </si>
  <si>
    <t>Social Report, Economic Development.</t>
  </si>
  <si>
    <t>LPRM-401: Local procurement due diligence</t>
  </si>
  <si>
    <t xml:space="preserve">Factbook Section </t>
  </si>
  <si>
    <t>Social Report, Health and Safety</t>
  </si>
  <si>
    <t>GRI 403: Occupational Health and Safety (403-1, 403-2, 403-3, 403-4, 403-5, 403-6, 
403-7, 403-8, 403-9, 403-10)</t>
  </si>
  <si>
    <t>GRI 410: Security Practices (410-1)</t>
  </si>
  <si>
    <t>Market Presence</t>
  </si>
  <si>
    <t xml:space="preserve">202-2 Proportion of senior management hired from the local community
</t>
  </si>
  <si>
    <t>Diversity and Equal Opportunity</t>
  </si>
  <si>
    <t>2-8 Workers Who Are Not Employees</t>
  </si>
  <si>
    <t>GRI 401: Employment (401-1, 401-2, 401-3)</t>
  </si>
  <si>
    <t>GRI 402: Labor/Management Relations (402-1)</t>
  </si>
  <si>
    <t>GRI 404: Training and Education (404-1, 404-2, 404-3)</t>
  </si>
  <si>
    <t>GRI 202: Market Presence (202-1, 202-2)</t>
  </si>
  <si>
    <t>GRI 407: Freedom of Association and Collective Bargaining (407-1)</t>
  </si>
  <si>
    <t>GRI 408: Child Labor (408-1)</t>
  </si>
  <si>
    <t>GRI 409: Forced or Compulsory Labor (409-1)</t>
  </si>
  <si>
    <t>Social Report, Human Capital</t>
  </si>
  <si>
    <t>GRI 405: Diversity and Equal Opportunity (405-1)</t>
  </si>
  <si>
    <t>GRI 405: Diversity and Equal Opportunity (405-2)</t>
  </si>
  <si>
    <t>GRI 415: Political Contributions (415-1)</t>
  </si>
  <si>
    <t>GRI 207: Tax (207-1, 207-2, 207-3, 207-4)</t>
  </si>
  <si>
    <t>GRI 205: Anti-corruption (205-1, 205-2, 205-3)</t>
  </si>
  <si>
    <t>New Gold's mining, exploration, development and closure activities are subject to various federal, provincial, state, county and municipal laws and regulations relating to the protection of the environment. All New Gold operations are subject to specific jurisdictional statutory and regulatory requirements and standards. Throughout the life of mining, these requirements and standards encompass a wide range of areas, including air quality, water quality, fisheries and wildlife protection, solid and hazardous waste management and disposal, land use, and reclamation. We are vigilant about compliance and work to ensure any non-compliance is remediated promptly.</t>
  </si>
  <si>
    <t>Governance Report</t>
  </si>
  <si>
    <t>Governance Report, Business Ethics</t>
  </si>
  <si>
    <t xml:space="preserve">New Gold has no sites which are in or near sites with proved or probable protected conservation status or endangered species habitat. </t>
  </si>
  <si>
    <r>
      <t>302- 4 Reduction of energy consumption (GJ)</t>
    </r>
    <r>
      <rPr>
        <b/>
        <vertAlign val="superscript"/>
        <sz val="11"/>
        <color rgb="FFB3995D"/>
        <rFont val="Arial"/>
        <family val="2"/>
      </rPr>
      <t>1</t>
    </r>
  </si>
  <si>
    <t>New Gold has air quality monitoring programs at New Afton and Rainy River to ensure environmental and regulatory requirements.</t>
  </si>
  <si>
    <r>
      <t xml:space="preserve">Analysts Corner
</t>
    </r>
    <r>
      <rPr>
        <sz val="11"/>
        <rFont val="Arial"/>
        <family val="2"/>
      </rPr>
      <t xml:space="preserve">302- 4 Reduction of energy consumption a. See above. b. New Afton energy reductions include: diesel and electricity Rainy River energy reductions include: Biodiesel, Diesel, Propane, Electricity c. Baseline year = 2020 d. Government of Canada Energy Conversion Tables used for methodologies, assumptions, and/or calculations.
</t>
    </r>
  </si>
  <si>
    <t>Data not reported</t>
  </si>
  <si>
    <r>
      <t xml:space="preserve">Analysts Corner
</t>
    </r>
    <r>
      <rPr>
        <sz val="11"/>
        <rFont val="Arial"/>
        <family val="2"/>
      </rPr>
      <t>302-3 Energy intensity a. See above. d. The ratio uses energy consumption within the organization.
305-4 GHG emissions intensity a. See above</t>
    </r>
    <r>
      <rPr>
        <sz val="11"/>
        <color rgb="FFFF0000"/>
        <rFont val="Arial"/>
        <family val="2"/>
      </rPr>
      <t xml:space="preserve">. </t>
    </r>
    <r>
      <rPr>
        <sz val="11"/>
        <rFont val="Arial"/>
        <family val="2"/>
      </rPr>
      <t xml:space="preserve">c. Direct (Scope 1) and energy indirect (Scope 2) emissions included in the ratio. </t>
    </r>
  </si>
  <si>
    <r>
      <t xml:space="preserve">Analysts Corner
</t>
    </r>
    <r>
      <rPr>
        <sz val="11"/>
        <rFont val="Arial"/>
        <family val="2"/>
      </rPr>
      <t>305-1, 305-2, 305-3 see above.
EM-MM-110a.1 Greenhouse Gas Emissions, 305-1 Direct (Scope 1) GHG emissions and 305-2 Energy indirect (Scope 2) GHG emissions a. See above. d. Base year for the calculation, 2020; ii. emissions in the base year; see 2020 above. iii. the context for any significant changes in emissions that triggered recalculations of base year emissions: None e. Source of the emission factors and the global warming potential (GWP) rates used: GWP, CO2- 1, CH4-28, N2O- 298 g. Government of Canada Energy Conversion Tables used for methodologies, assumptions, and/or calculations.</t>
    </r>
    <r>
      <rPr>
        <b/>
        <sz val="11"/>
        <rFont val="Arial"/>
        <family val="2"/>
      </rPr>
      <t xml:space="preserve">
</t>
    </r>
  </si>
  <si>
    <r>
      <t xml:space="preserve">Analysts Corner
</t>
    </r>
    <r>
      <rPr>
        <sz val="11"/>
        <rFont val="Arial"/>
        <family val="2"/>
      </rPr>
      <t xml:space="preserve">305-5 Reduction of GHG emissions </t>
    </r>
    <r>
      <rPr>
        <sz val="11"/>
        <color theme="1"/>
        <rFont val="Arial"/>
        <family val="2"/>
      </rPr>
      <t xml:space="preserve">a. See above. b. C02, CH4, N20 included in the calculation. c. 2020 base year. d. Reductions took place in direct (Scope 1) and energy indirect (Scope 2). </t>
    </r>
  </si>
  <si>
    <r>
      <rPr>
        <sz val="11"/>
        <color theme="1"/>
        <rFont val="Arial"/>
        <family val="2"/>
      </rPr>
      <t>0</t>
    </r>
    <r>
      <rPr>
        <vertAlign val="superscript"/>
        <sz val="11"/>
        <color theme="1"/>
        <rFont val="Arial"/>
        <family val="2"/>
      </rPr>
      <t xml:space="preserve"> 1</t>
    </r>
  </si>
  <si>
    <t xml:space="preserve">New Gold maintains risk registers for the corporate office and for each of the mine sites and top risks are reviewed and reported to the Board on a quarterly basis. New Gold also tracks whistleblower complaints and reports to the Board regarding whistleblower complaints on a quarterly basis. New Gold also tracks whistleblower complaints and reports to the Board regarding whistleblower complaints on a quarterly basis. </t>
  </si>
  <si>
    <t>Total weight of non-mineral waste generated (tonnes)</t>
  </si>
  <si>
    <t>Total was compiled from diverted and directed waste.</t>
  </si>
  <si>
    <r>
      <t>68.6%</t>
    </r>
    <r>
      <rPr>
        <vertAlign val="superscript"/>
        <sz val="11"/>
        <rFont val="Arial"/>
        <family val="2"/>
      </rPr>
      <t>1</t>
    </r>
  </si>
  <si>
    <r>
      <t>1015758.4</t>
    </r>
    <r>
      <rPr>
        <vertAlign val="superscript"/>
        <sz val="11"/>
        <color rgb="FF000000"/>
        <rFont val="Arial"/>
        <family val="2"/>
      </rPr>
      <t>2</t>
    </r>
  </si>
  <si>
    <r>
      <t>3773443.98</t>
    </r>
    <r>
      <rPr>
        <vertAlign val="superscript"/>
        <sz val="11"/>
        <color rgb="FF000000"/>
        <rFont val="Arial"/>
        <family val="2"/>
      </rPr>
      <t>2</t>
    </r>
  </si>
  <si>
    <r>
      <t>133.70</t>
    </r>
    <r>
      <rPr>
        <vertAlign val="superscript"/>
        <sz val="11"/>
        <color theme="1"/>
        <rFont val="Arial"/>
        <family val="2"/>
      </rPr>
      <t>1</t>
    </r>
  </si>
  <si>
    <r>
      <t>539.79</t>
    </r>
    <r>
      <rPr>
        <vertAlign val="superscript"/>
        <sz val="11"/>
        <color theme="1"/>
        <rFont val="Arial"/>
        <family val="2"/>
      </rPr>
      <t>1</t>
    </r>
  </si>
  <si>
    <r>
      <t>135,794.25</t>
    </r>
    <r>
      <rPr>
        <vertAlign val="superscript"/>
        <sz val="11"/>
        <color theme="1"/>
        <rFont val="Arial"/>
        <family val="2"/>
      </rPr>
      <t>1</t>
    </r>
  </si>
  <si>
    <r>
      <t>6,205.75</t>
    </r>
    <r>
      <rPr>
        <vertAlign val="superscript"/>
        <sz val="11"/>
        <color theme="1"/>
        <rFont val="Arial"/>
        <family val="2"/>
      </rPr>
      <t>1</t>
    </r>
  </si>
  <si>
    <r>
      <t>2,181.15</t>
    </r>
    <r>
      <rPr>
        <vertAlign val="superscript"/>
        <sz val="11"/>
        <color theme="1"/>
        <rFont val="Arial"/>
        <family val="2"/>
      </rPr>
      <t>1</t>
    </r>
  </si>
  <si>
    <r>
      <t>5,771.58</t>
    </r>
    <r>
      <rPr>
        <vertAlign val="superscript"/>
        <sz val="11"/>
        <color theme="1"/>
        <rFont val="Arial"/>
        <family val="2"/>
      </rPr>
      <t>1</t>
    </r>
  </si>
  <si>
    <t>6,205.75</t>
  </si>
  <si>
    <t>3,949.10</t>
  </si>
  <si>
    <t>The organization shall:
a. specify the reporting period for, and the frequency of, its sustainability reporting; 
specify the reporting period for its financial reporting and, if it does not align with the period for its sustainability reporting, explain the reason for this;
c. report the publication date of the report or reported information;
d. specify the contact point for questions about the report or reported information.</t>
  </si>
  <si>
    <r>
      <rPr>
        <sz val="11"/>
        <color rgb="FF000000"/>
        <rFont val="Arial"/>
        <family val="2"/>
      </rPr>
      <t xml:space="preserve">New Gold's management practices vary by each material topic. For more information, please see our 2023 ESG Report.
</t>
    </r>
    <r>
      <rPr>
        <b/>
        <sz val="11"/>
        <color rgb="FF000000"/>
        <rFont val="Arial"/>
        <family val="2"/>
      </rPr>
      <t xml:space="preserve">Environmental Report </t>
    </r>
    <r>
      <rPr>
        <sz val="11"/>
        <color rgb="FF000000"/>
        <rFont val="Arial"/>
        <family val="2"/>
      </rPr>
      <t xml:space="preserve">material topics: Water and Water Stewardship, Tailings, Climate Change and Action, Biodiversity and Nature, and Closure. 
</t>
    </r>
    <r>
      <rPr>
        <b/>
        <sz val="11"/>
        <color rgb="FF000000"/>
        <rFont val="Arial"/>
        <family val="2"/>
      </rPr>
      <t>Social Report</t>
    </r>
    <r>
      <rPr>
        <sz val="11"/>
        <color rgb="FF000000"/>
        <rFont val="Arial"/>
        <family val="2"/>
      </rPr>
      <t xml:space="preserve"> material topics: Occupational Health and Safety, Indigenous Engagement, Community Engagement, Diversity, Equity and Inclusion (DEI), Human Capital, and Employee Well-being. 
</t>
    </r>
    <r>
      <rPr>
        <b/>
        <sz val="11"/>
        <color rgb="FF000000"/>
        <rFont val="Arial"/>
        <family val="2"/>
      </rPr>
      <t>Governance Report</t>
    </r>
    <r>
      <rPr>
        <sz val="11"/>
        <color rgb="FF000000"/>
        <rFont val="Arial"/>
        <family val="2"/>
      </rPr>
      <t xml:space="preserve"> material topics: Leadership and Accountability and Environmental and Social Compliance.
</t>
    </r>
  </si>
  <si>
    <r>
      <rPr>
        <b/>
        <sz val="11"/>
        <color theme="1"/>
        <rFont val="Arial"/>
        <family val="2"/>
      </rPr>
      <t>Restatement of information</t>
    </r>
    <r>
      <rPr>
        <sz val="11"/>
        <color theme="1"/>
        <rFont val="Arial"/>
        <family val="2"/>
      </rPr>
      <t xml:space="preserve">
</t>
    </r>
    <r>
      <rPr>
        <vertAlign val="superscript"/>
        <sz val="11"/>
        <color theme="1"/>
        <rFont val="Arial"/>
        <family val="2"/>
      </rPr>
      <t>1</t>
    </r>
    <r>
      <rPr>
        <sz val="11"/>
        <color theme="1"/>
        <rFont val="Arial"/>
        <family val="2"/>
      </rPr>
      <t>Rainy River 2022 disclosure for materials used by weight and volume updated based on evolving practices. This 2023 disclosure reflects the updated usage.</t>
    </r>
  </si>
  <si>
    <t>Materials and non-mineral waste has not been identified as a priority material topic for New Gold. We have not included Materials and Non-Mineral Waste disclosures in our ESG Reporting. This data is included as supplemental information.</t>
  </si>
  <si>
    <t>Cyanide: 2783.4 (metric tonnes)
 Acid (Liters)
 Flocculant: 165.9 (metric tonnes)
Caustic soda: 722.27 (metric tonnes)
Lime: 6833.48 (metric tonnes)
Explosives: 0
Anti-scalant : 122813.3 (Weight (kg))
Carbon: 102.5 (metric tonnes)
2" balls: 4991.385 (metric tonnes)
5" balls: 4496.541 (metric tonnes)
Diesel: 58289.4 (Volume (kL))
Ferric sulphate (Fe2(SO4)3): 214713.3 (Volume (L))
Grease: 86327 (Weight (kg))
Propane: 4720.6 (Volume (kL))
Sulfur dioxide (SO2): 2623.97 (Tonnes)</t>
  </si>
  <si>
    <t>Acid: 18 (Volume (L))
Diesel (kl): 45 (Volume (kL))
Engine oil (liters): 285 (Volume (L))</t>
  </si>
  <si>
    <t xml:space="preserve">Increased efforts of reducing waste generated through recycling and reusing materials. Donation of used onsite items for recycling to local community continues. Sourcing out local companies that recycle and reuse materials produced from site to divert from landfill waste.
</t>
  </si>
  <si>
    <t>i.Inputs: Fuel, Process Materials/ Equipment Materials, Packaging.
Activity: Mining activities and production.
ii. Site wide activities generate waste.  Waste oil/grease/filters from maintenance of equipment, wood/plastics/cardboard from         packaging of materials.</t>
  </si>
  <si>
    <t>i.Inputs: Fuel, Process Materials/ Equipment Materials, Packaging. Activity: Mining activities and production.
ii. Site wide activities generate waste.  Waste oil/grease/filters from maintenance of equipment, wood/plastics/cardboard from  packaging of materials.</t>
  </si>
  <si>
    <t>i. Applicable inputs include: Fuel, Process Materials, Equipment Materials, Packaging. Applicable activities include: Mining activities and production
ii. These impacts are related to waste generated at the site and include waste oil, waste grease, filters from maintenance of equipment and wood, crates, plastics and cardboard from packaging of materials. Site wide general waste is generated as well.</t>
  </si>
  <si>
    <t>a. Increased efforts of reducing waste generated through recycling and reusing materials. Sourcing out local companies that recycle and reuse materials produced from site to divert from landfill waste.
b.In the process of selecting a third-party vendor, bids are submitted to New Afton. The companies chosen must exhibit they are compliant with hazardous waste regulations set by federal and provincial legislation. The vendor must comply with New Gold's hazardous waste manifest process, provide all required documentation and have response plans in place for emergencies.
c. Data is collected from third-party waste vendors through online data entry and manifests provided for breaking down materials removed from site.</t>
  </si>
  <si>
    <t>a. Increased efforts of reducing waste generated through recycling and reusing materials. Sourcing out local companies that recycle and reuse materials produced from site to divert from landfill waste.
b. In the process of selecting a third-party vendor, bids are submitted to New Afton. The companies chosen must exhibit they are compliant with hazardous waste regulations set by federal and provincial legislation. The vendor must comply with New Gold's hazardous waste manifest process, provide all required documentation and have response plans in place for emergencies.
c. Data is collected from third-party waste vendors through online data entry and manifests provided for breaking down materials removed from site.</t>
  </si>
  <si>
    <t xml:space="preserve">a. Using small scrap LV tires as bases to keep delineators in place and prevent from falling over in high winds. Donation of used office equipment to local community. Usage of extra-large pallets and shipping containers as site storage and docking.
b. Third parties collect and remove onsite waste. Their contract states for waste to be collected and removed as per Ontario Regulation 347 and the TDG Act. Site departmental inspections are completed regularly by Environmental personnel, which includes waste. Also waste roll offs and front dumps are checked twice a week, minimum, to ensure proper segregation.
c. Waste data is collected on an iPad during twice weekly bin inspections and then loaded into a GIS generated report. Also, an average of 8 monthly Environmental inspections of site areas occur to ensure compliance. Data for hazardous waste is collected via manifests, invoices and the Hazardous Waste Information Network (HWIN).
</t>
  </si>
  <si>
    <t>a. As a result of the environmental closure process, no waste from the mining operation is generated. The few waste that is generated is managed by a third party, in compliance with Mexican environmental regulations.
b. The waste is managed by a third party, duly authorized by environmental regulators. A  services agreement  contract is executed, a record is kept of the waste delivered and a waste disposal manifest is obtained by the third party.
c. In a logbook in the waste warehouse, all incoming waste is recorded, also a record is kept of the waste that is delivered to the third party that manages it, and they  delivers a final disposal manifest.</t>
  </si>
  <si>
    <t>a. 67.4 (Tonnes)
b. 0 (Tonnes)
c. 56,7 (Tonnes)
d. onsite 0 (Tonnes) offsite 100 (Tonnes)
e.Some of the waste that had contact with cyanide were disposed of on site (leaching pad).</t>
  </si>
  <si>
    <t>Waste rock is disposed of within the subsidence zone, directly adjacent to the Afton Pit Tailings Storage Facility as authorized by the Mines Act permit. Waste rock is primarily NAG, with some metal leaching risk, and any run-off would stay within the pit capture zone. Water quality modeling has been completed through the post closure period to inform effective mine closure.</t>
  </si>
  <si>
    <t>Increased efforts of reducing waste generated through recycling and reusing materials. Sourcing out local companies that recycle and reuse materials produced from site to divert from landfill waste.</t>
  </si>
  <si>
    <t>a. 1380.25 (Tonnes)
b. Total was compiled from diverted (1168.65 t) + directed (211.6 t).
An additional 243,688 L of waste diverted to be added to waste generated.</t>
  </si>
  <si>
    <t>(1) New Afton TSF, Pothook TSF, Historic Afton TSF, Afton Pit TSF
(2) British Columbia, Canada
(3) New Gold Inc.
(4) New Afton TSF – Active
Pothook TSF – Active
Historic Afton TSF – Under maintenance
Afton Pit TSF – Active
(5) New Afton TSF – Downstream and centerline
Pothook TSF – Downstream
Historic Afton TSF – Downstream
Afton Pit TSF – Open pit backfill
(6) New Afton TSF – 33.6M m³, 40.6M tonnes
Pothook TSF - 2.65M m³, 4.8M tonnes
Historic Afton TSF –- 27M m³
Afton Pit TSF – 60M m³
(7) New Afton TSF – 32.4M m³, 39.2M tonnes
Pothook TSF – 2.5M m³, 4.5M tonnes
Historic Afton TSF – 27M m³
Afton Pit TSF – 0.2M tonnes
(8) New Afton TSF – Extreme
Pothook TSF – Very High
Historic Afton TSF – Extreme 
Afton Pit TSF – High
(9) 10/04/2022
(10) No immediate dam safety concerns
(11) N/A
(12) Yes</t>
  </si>
  <si>
    <t>(1) Rainy River Tailings Management Area
(2) Ontario, Canada
48.869052 N; 94.060457 W
(3) New Gold Inc.
(4) Active
(5) Centerline raises for the TMA perimeter dams, which include TMA South Dam, TMA West Dam and TMA N32 Mm3orth Dam
(6) 54Mm3
(7) 32 Mm3
(8) TMA Dams (North, West and South) classified as Extreme
(9) 10/4/2022
(10) No Material Findings at most recent ITRB
(11) No Material Findings at most recent ITRB
(12) es, a TMA specific EPRP is part of the OMS Manual</t>
  </si>
  <si>
    <t>Centerline and downstream</t>
  </si>
  <si>
    <t>Consequence Classification</t>
  </si>
  <si>
    <t>Water withdrawal (ML)</t>
  </si>
  <si>
    <r>
      <t>Total water withdrawal (m</t>
    </r>
    <r>
      <rPr>
        <b/>
        <vertAlign val="superscript"/>
        <sz val="11"/>
        <color rgb="FFB3995D"/>
        <rFont val="Arial"/>
        <family val="2"/>
      </rPr>
      <t>3</t>
    </r>
    <r>
      <rPr>
        <b/>
        <sz val="11"/>
        <color rgb="FFB3995D"/>
        <rFont val="Arial"/>
        <family val="2"/>
      </rPr>
      <t>)</t>
    </r>
  </si>
  <si>
    <r>
      <rPr>
        <b/>
        <sz val="11"/>
        <color rgb="FF000000"/>
        <rFont val="Arial"/>
        <family val="2"/>
      </rPr>
      <t xml:space="preserve">Analysts Corner
</t>
    </r>
    <r>
      <rPr>
        <sz val="11"/>
        <color rgb="FF000000"/>
        <rFont val="Arial"/>
        <family val="2"/>
      </rPr>
      <t xml:space="preserve">303-3 Water withdrawal, 303-4 Water discharge, 303-5 Water consumption: see above.
</t>
    </r>
    <r>
      <rPr>
        <vertAlign val="superscript"/>
        <sz val="11"/>
        <color rgb="FF000000"/>
        <rFont val="Arial"/>
        <family val="2"/>
      </rPr>
      <t xml:space="preserve">1 </t>
    </r>
    <r>
      <rPr>
        <sz val="11"/>
        <color rgb="FF000000"/>
        <rFont val="Arial"/>
        <family val="2"/>
      </rPr>
      <t xml:space="preserve">Rainy River experienced significant rainfall in 2022 resulting in the increase in surface water reporting to site
</t>
    </r>
    <r>
      <rPr>
        <vertAlign val="superscript"/>
        <sz val="11"/>
        <color rgb="FF000000"/>
        <rFont val="Arial"/>
        <family val="2"/>
      </rPr>
      <t xml:space="preserve">2 </t>
    </r>
    <r>
      <rPr>
        <sz val="11"/>
        <color rgb="FF000000"/>
        <rFont val="Arial"/>
        <family val="2"/>
      </rPr>
      <t xml:space="preserve">2023 was the first year both sites reported using the operational water balance models, resulting in some differences between 2023 and 2022 calculations for evaporation
  New Afton evaporation value includes natural evaporation, and evaporation using designated evaporators.
</t>
    </r>
    <r>
      <rPr>
        <vertAlign val="superscript"/>
        <sz val="11"/>
        <color rgb="FF000000"/>
        <rFont val="Arial"/>
        <family val="2"/>
      </rPr>
      <t>3</t>
    </r>
    <r>
      <rPr>
        <sz val="11"/>
        <color rgb="FF000000"/>
        <rFont val="Arial"/>
        <family val="2"/>
      </rPr>
      <t xml:space="preserve"> Entrainment at New Afton does not account for pumped dewatering of tailings or consolidation of the NATSF post deposition, as included in Total Consumption in Company metrics</t>
    </r>
  </si>
  <si>
    <t>a. New Afton withdraws fresh water from Kamloops lake, reclaims water from the NATSF Pond, pumps tailings pore water from the HATSF and NATSF, pumps seepage/groundwater  from interception wells (b/w NATSF and Mine) and pumps underground mine water. All water is utilized for processing ore, with the exception of a small amount for drinking, instrumentation and fire suppression. Water is maintained on site w/n the TSFs (pore water) or lost to evaporation or concentrate moisture. There is no discharge to the receiving environment.
b. A comprehensive water quality and quantity monitoring program is in place, as is surface and groundwater modelling to predict future conditions.  A site water balance is used to understand operational requirements and to target areas where further investigation is required. New Afton also engages with SSN and has agreements to advance specific water related projects based on community interest and concerns.
c. New Afton has set up quarterly water update meetings with local First Nations to review water use and conservation opportunities. New Afton has specific agreements with SSN regarding implementation of water projects to inform community interests and concerns. New Afton operates within the bounds and conditions of water use licenses.  New Afton worked with The Water Survey of Canada to establish a monitoring station on the Thompson River downstream of the mine site to provide publicly available data on water flows and temperatures. New Afton sits on the Thompson River Joint Monitoring Panel to consider cumulative impacts on the Thompson River watershed.
d. New Afton is not situated in an area of water stress. The Thompson River watershed does not have identified water targets but New Afton has identified a target of reducing freshwater consumption through the increased capture and recuse of mine impacted waters.  Projects that may potentially impact on water consumption (positive or negative changes) do include a consideration of the changes in water.</t>
  </si>
  <si>
    <t>a. Due to closing and restoration process CSP no longer uses fresh water related to productive process. Currently in CSP only the recirculation of the cleaning solution (residual) is performed in a zero discharge system. CSP only use  fresh water for road maintenance and human use (cleaning, WC) The water for human use is treated in a sewage treatment plant and the discharge use for watering local plant.
b. Extraction, recirculation, evaporation and consumption volumes are measured in a monthly basis.
c. The environmental management system allows setting environmental goals, including the management of water in all its aspects.
d. In closure phase the objective has been do not add fresh water in to the system. CSP have a monthly water fresh consumption record.</t>
  </si>
  <si>
    <t>a. Total water withdrawal from all areas in megaliters, and a breakdown of this total by the following sources, if applicable:
i. Surface water
ii. Groundwater
iii. Seawater
iv. Produced water
v. Third-party water
b. Total water withdrawal from all areas with water stress in megaliters, and a breakdown of this total by the following sources, if applicable:
i. Surface water
ii. Groundwater
iii. Seawater
iv. Produced water
v. Third-party water
c. Breakdown of total water withdrawal
i. Freshwater: 
ii. Other waters: 
d. Any contextual information</t>
  </si>
  <si>
    <t>a. i. Surface water: 1507 (Mega Liters)
ii. Groundwater: 483 (Mega Liters)
iii. Seawater:0
iv. Produced water: 0
v. Third-party water:
b. i. Surface water: 0
ii. Groundwater: 0
iii. Seawater: 0
iv. Produced water: 0
v. Third-party water: 0
c. Breakdown of total water withdrawal
i. Freshwater: 0
ii. Other waters: 0
d. Contextual information: New Afton built a water balance model which was used to generate water reporting results. The WBM includes a number of measured and pumped inputs, as well as hydrology calculations required to generate the date.</t>
  </si>
  <si>
    <t>a. i. Surface water:
ii. Groundwater:
iii. Seawater:
iv. Produced water: 0
v. Third-party water:
b. i. Surface water: 0
ii. Groundwater: 0
iii. Seawater: 0
iv. Produced water: 0
v. Third-party water: 0
c. Breakdown of total water withdrawal
i. Freshwater: 
ii. Other waters: 
d. Contextual information: The RRM water reporting for 2023 has been calculated with recorded data. This data is used to calibrate the updated Water Balance Model on a monthly basis.</t>
  </si>
  <si>
    <t>a. i. Surface water: 19270 (Mega Liters)
ii. Groundwater: 1064.26 (Mega Liters)
iii. Seawater: 0
iv. Produced water: 0
v. Third-party water:
b. i. Surface water: 0
ii. Groundwater: 0
iii. Seawater: 0
iv. Produced water: 0
v. Third-party water: 0
c. Breakdown of total water withdrawal
i. Freshwater: 0
ii. Other waters:0 
d. Contextual information: The RRM water reporting for 2022 has been calculated with a combination of water modelling and recorded data. The RRM is establishing a WBM through 2022, with the intention of all water reporting being provided by the model for 2023 onward. This may result in a variance between years that needs disclosing.</t>
  </si>
  <si>
    <t>a. b. Not applicable
c. Breakdown of total water withdrawal
i. Freshwater: 5,6 (Mega Liters)
ii. Other waters:0 
d. Contextual information: National water agency requires monthly measure and reports water consumption by users.</t>
  </si>
  <si>
    <t>a. Total water discharge
i. Surface water:0
ii. Groundwater:0
iii. Seawater:0
iv. Third-party water:0
b. Breakdown of total water discharge
i. Freshwater:  0
ii. Other waters:  0
c. Total water discharge to areas with water stress
i. Freshwater: 0
ii. Other waters: 0
d. Priority substances of concern: 
i. Not applicable
ii. Not applicable
iii. Number of incidents of noncompliance with discharge limits: 0
e. Data were determined though a combination of water balance modelling and measurement. New Afton has completed a WBM in 2022 which will be used for further reporting.</t>
  </si>
  <si>
    <t>a. Total water discharge
i. Surface water:
ii. Groundwater:
iii. Seawater:
iv. Third-party water:
b. Breakdown of total water discharge
i. Freshwater:  4694.57 mega liters
ii. Other waters:  0
c. Total water discharge to areas with water stress
i. Freshwater: 0
ii. Other waters: 0
d. Priority substances of concern: 
i. Priority substances of concern are defined in in permits.
ii. Discharge limits are set by regulatory agencies.
iii. Number of incidents of noncompliance with discharge limits: 7
e. Contextual information: Rainy River records all discharge data and water quality results used to determine these values</t>
  </si>
  <si>
    <t>a. Total water discharge
i. Surface water: 4501.76 (Mega Liters)
ii. Groundwater: 0
iii. Seawater: 0
iv. Third-party water: 0
b. Breakdown of total water discharge
i. Freshwater:  4501760 (Mega Liters)
ii. Other waters:  0
c. Total water discharge to areas with water stress
i. Freshwater: 0
ii. Other waters: 0
d. Priority substances of concern: 
i. Priority substances of concern are defined in in permits.
ii. Discharge limits are set by regulatory agencies.
iii. Number of incidents of noncompliance with discharge limits: 1
e. Contextual information: Rainy River records all discharge data and water quality results used to determine these values</t>
  </si>
  <si>
    <t>8149000 (Mega Liters)</t>
  </si>
  <si>
    <t>a. Total water consumption from all areas: 2924.53 mega liters
b. Total water consumption from all areas with water stress: 0
c. Change in water storage: Not applicable</t>
  </si>
  <si>
    <t>9080000 (Mega Liters)</t>
  </si>
  <si>
    <t>5.6 (Mega Liters)</t>
  </si>
  <si>
    <t>Water reuse/recycle in operations (%)</t>
  </si>
  <si>
    <r>
      <rPr>
        <b/>
        <sz val="11"/>
        <rFont val="Arial"/>
        <family val="2"/>
      </rPr>
      <t>Analysts Corner</t>
    </r>
    <r>
      <rPr>
        <sz val="11"/>
        <rFont val="Arial"/>
        <family val="2"/>
      </rPr>
      <t xml:space="preserve">
303-3 Water withdrawal, 303-4 Water discharge, 303-5 Water consumption: see above.
</t>
    </r>
    <r>
      <rPr>
        <vertAlign val="superscript"/>
        <sz val="11"/>
        <rFont val="Arial"/>
        <family val="2"/>
      </rPr>
      <t xml:space="preserve">1 </t>
    </r>
    <r>
      <rPr>
        <sz val="11"/>
        <rFont val="Arial"/>
        <family val="2"/>
      </rPr>
      <t>New Afton currently pumps water from tailings, and is experiencing rapid consolidation of tailings resulting in a reduction in the total consumption in 2023</t>
    </r>
  </si>
  <si>
    <t>General Disclosures - General - Biodiversity</t>
  </si>
  <si>
    <t xml:space="preserve">No operational site is owned, leased, managed in, or adjacent to, protected areas. However without an explicit definition of "high biodiversity value" it is difficult to address the "areas of high biodiversity value". Since previous years we answered zero, I will again. However there are groups/organizations/individuals out there who may considered the interior low elevation grasslands are a high biodiversity area depending on what their qualifications of high biodiversity area are. </t>
  </si>
  <si>
    <t xml:space="preserve">No operational site owned, leased, managed, or adjacent to protected areas. 
</t>
  </si>
  <si>
    <t>The reporting organization shall report the following information: 
a. Nature of significant direct and indirect impacts on biodiversity with reference to one or more of the following:
i. Construction or use of manufacturing plants, mines, and transport infrastructure; 
ii. Pollution (introduction of substances that do not naturally occur in the habitat from point and non-point sources);
iii. Introduction of invasive species, pests, and pathogens;
iv. Reduction of species;
v. Habitat conversion;
vi. Changes in ecological processes outside the natural range of variation (such as salinity or changes in groundwater level).
b. Significant direct and indirect positive and negative impacts with reference to the following:
i. Species affected;
ii. Extent of areas impacted;
iii. Duration of impacts;
iv. Reversibility or irreversibility of the impacts.</t>
  </si>
  <si>
    <t xml:space="preserve">No new significant impacts on biodiversity occurred in 2023. </t>
  </si>
  <si>
    <t>RRM is not located near an area that has been identified as having high biodiversity value or is protected. Three Painted turtles were captured and relocated in 2023. On 2023-05-26 a Painted turtle was found on the plant site at 15U E426297 N5410703 and the next day a Painted turtle was found not far away at 15U E426927 N5411771. Both were released into the Pinewood River on Heatwave Road (15U E430999 N5407715) the same day as captured. On 2023-08-29 a third Painted turtle was captured at 15U E426417 N5410884, near the Admin Building, this turtle was released at a location in the Pinewood river know as SW10 (15U E4277103 N5407085) No snakes were captured or relocated.</t>
  </si>
  <si>
    <t>a. No habitat areas were protected or restored in 2023. 
b. Partnership with Tk’emlupsemc te Secwepemc Nation (Skeetechestn Natural Resources Corporation and Tk'emlupsemec Forestry Development Corporation) exists to identify opportunities to plan and execute habitat restoration projects, however no active habitat restoration occurred in 2023. New Gold also contributes to conservation programs such as the Nature Conservancy of Canada.
c. Not applicable.
d. Not applicable.</t>
  </si>
  <si>
    <t>No habitat areas were protected or restored in 2022. Partnerships with SSN natural resource departments (i.e., Skeetchestn Natural Resources Corporation and Tk’emlúpsemc Forestry Development Corporation) exist to work together to identify and work towards protecting and restoring habitat areas.</t>
  </si>
  <si>
    <t>a. Over 1800 hectares of terrestrial habitat and between 25-30 hectares of aquatic habitat. Terrestrial habitat is monitored by consultants as directed by provincial and federal government bodies. These areas were selected as suitable by those same government bodies. Aquatic habitat was designed and is monitored by consultants with direction from provincial and federal government bodies. 
b. No third party partnerships at this time.
c. Terrestrial habitats remain at baseline condition or better. 2 Bobolink Overall Benefit Areas were rehabilitated in 2018 and are now functioning correctly (43.5 ha total)
Aquatic habitats. Stockpile Pond and Diversion have not met most targets due to lack of water and the decision has been made to modify Stockpile Pond so it is not a barrier to fish and create 3.5 hectares of new habitat on-site to make up for the lost habitat. this is scheduled for to begin in 2024. All other fish habitat (West creek pond/diversion, Clark pond/diversion and Teeple pond/diversion) have been deemed successful habitat meeting the required 5 year monitoring targets 
d. Over 1800 hectares of terrestrial habitat and between 25-30 hectares of aquatic habitat. Terrestrial habitat has been purchased by NG and is private property on which no unauthorized activity in permitted. Aquatic habitat is constructed fish habitat monitored and maintained by RRM.</t>
  </si>
  <si>
    <t>In the leach pad, survival was evaluated in 52 hectares by the Universidad Autonoma de San Luis Potosi, (San Luis Potosí State University), that issued a report with a 84.2% survival rate, exceeding the parameters established by the National Forestry Commission (2021). Underground and main entrance Tunnel La Victoria: consolidation and restoration works were executed.  Main entrance works were part of the regulators conditions. These facilities were completed and could be used in a Sustainable project. Geological study on tunnel area recommends reinforced works in two certain points, before a tourist project could be developed.  La Zapatilla cattle water pond sealing: this project is part of commitments with the community, it included clay sealing of the floor to improve the permeability on site. This water pond has 6,000 m2 capacity and collects the water rain water for cattle.
East waste dump - 100%
West  waste dump - 100%
Open Pit 100%
Leaching Pad 96.4%
Buildings 60%
Monte Caldera Reforestation 100%
Terrero Patio Victoria Remediation - 100%</t>
  </si>
  <si>
    <t>i. Critically endangered: 0
ii. Endangered: 1
iii. Vulnerable: 0
iv. Near threatened: 1
v. Least concern: 91</t>
  </si>
  <si>
    <t>i. Critically endangered: 0
ii. Endangered: 1
iii. Vulnerable: 0
iv. Near threatened: 1
v. Least concern: 90</t>
  </si>
  <si>
    <t>i. Critically endangered: 0
ii. Endangered: 0
iii. Vulnerable: 2
iv. Near threatened: 23
v. Least concern: 596</t>
  </si>
  <si>
    <t>i. Critically endangered: 0
ii. Endangered: 1
iii. Vulnerable: 0
iv. Near threatened: 2
v. Least concern: 9</t>
  </si>
  <si>
    <t>Reclamation and Land Disturbed</t>
  </si>
  <si>
    <t xml:space="preserve">Area Reclamation and Land Disturbed </t>
  </si>
  <si>
    <r>
      <t xml:space="preserve">100%. All operations have an environmental management plan in place. See </t>
    </r>
    <r>
      <rPr>
        <b/>
        <sz val="11"/>
        <color rgb="FF000000"/>
        <rFont val="Arial"/>
        <family val="2"/>
      </rPr>
      <t>Environmental Report, Biodiversity</t>
    </r>
    <r>
      <rPr>
        <sz val="11"/>
        <color rgb="FF000000"/>
        <rFont val="Arial"/>
        <family val="2"/>
      </rPr>
      <t xml:space="preserve"> for more information.</t>
    </r>
  </si>
  <si>
    <t>New Gold does not have any operational sites owned, leased, managed in, or adjacent to, protected areas or areas of high biodiversity value.</t>
  </si>
  <si>
    <t>Endangered</t>
  </si>
  <si>
    <t>a. 20029.6 (Weight (tonnes CO2e))
b. CO2, CH4, N20. Equivalent factor accounts for these.
c. 0 (Weight (tonnes CO2e))
d. 2020 - 20030.3 (Weight (tonnes CO2e))
e. Government of Canada calculations
f. Not available.
g. Energy Supplier invoices and delivery details.
1 GJ Diesel – 0.06799 TCO2e
1 GJ Gasoline – 0.06864	TCO2e
1 GJ Propane – 0.06115	TCO2e
1 GJ Explosives – 0.05510 TCO2e
1 GJ Natural Gas – 0.04987 TCO2e
1 Tonne ANFO – 0.191 TCO2e
1 Tonne Emulsion – 0.198 TCO2e
1 GJ Explosives (2022 weighted average) – 0.05676 TCO2e</t>
  </si>
  <si>
    <t>a. Total direct emissions of greenhouse gases (in metric tonnes of CO2equivalent) from: 127,011.13 (Weight (tonnes CO2e))
b. Gases included in the calculation (CO2, CH4, N2O, HFCs, PFCs, SF6, NF3, or all): CO2, CH4, N2O
c. Biogenic CO2 emissions in metric tons of CO2 equivalent):  2,360.58 (Weight (tonnes CO2e))
d. Base year for the calculation, if applicable, including: Reductions are evaluated according to the estimated annual baseline (project based) 2020.  Emissions in the baseline year: 143,911  (Weight (tonnes CO2e))
e. Report source of the emission factors and the global warming potential (GWP) rates used, or a reference to the GWP source: GWP, CO2- 1, CH4-28, N2O- 298
f. Consolidation approach for emissions; whether equity share, financial control, or operational control: financial.
g. Standards, methodologies, assumptions, and/or calculation tools used: Government of Canada Emissions Calculations Tool</t>
  </si>
  <si>
    <r>
      <t xml:space="preserve">a. Total location-based energy indirect (Scope 2) GHG emissions from the generation of electricity, heating, cooling, and steaming which was consumed by the organization (in metric tons of CO2): 599.9 (Weight (tonnes CO2e))
</t>
    </r>
    <r>
      <rPr>
        <sz val="11"/>
        <color rgb="FFFF0000"/>
        <rFont val="Arial"/>
        <family val="2"/>
      </rPr>
      <t>b. If applicable, total market-based energy indirect (Scope 2) GHG emissions in metric tons of CO2 equivalent: N/A</t>
    </r>
    <r>
      <rPr>
        <sz val="11"/>
        <rFont val="Arial"/>
        <family val="2"/>
      </rPr>
      <t xml:space="preserve">
</t>
    </r>
    <r>
      <rPr>
        <sz val="11"/>
        <color rgb="FFFF0000"/>
        <rFont val="Arial"/>
        <family val="2"/>
      </rPr>
      <t xml:space="preserve">c. If available, the gases included in the calculation; whether CO2, CH4, N2O, HFCs, PFCs, SF6, NF3, or all:
d. Indicate base year for the calculation, if applicable, including:
e. Report source of the emission factors and the global warming potential (GWP) rates used, or a reference to the GWP source:
f. Report consolidation approach for emissions; whether equity share, financial control, or operational control: 
</t>
    </r>
    <r>
      <rPr>
        <sz val="11"/>
        <rFont val="Arial"/>
        <family val="2"/>
      </rPr>
      <t xml:space="preserve">g. Report standards, methodologies, assumptions, and/or calculation tools used: Government of Canada Calculation Tool
</t>
    </r>
  </si>
  <si>
    <t>a. 0 (Weight (tonnes CO2e))
b. 8208 (Weight (tonnes CO2e))
c. Not available
d. 2020 - 5426 (Weight (tonnes CO2e))
e. NRCan Retscreen software for Ontario Electricity Grid across all fuel system inputs
f. Not available
g. NRCan Retscreen software for Ontario Electricity Grid across all fuel system inputs</t>
  </si>
  <si>
    <t>a. Scope 1 = 3485 and Scope 2 = 15.64
b. CO2, CH4, N2O
c. Project specific:
Scope 1 Mill Propane Baseline is 2021
Scope 1 Tracked Fleet Diesel Fuel Baseline is the month of Aug 2022
Scope 2 Sitewide Electricity is site specific 2020
Scope 3 can be assessed as avoided Truckloads of delivered Propane (14.9) and Diesel Fuel (23.7)
d. Project specific:
Scope 1 Mill Propane Baseline is 2021
Scope 1 Tracked Fleet Diesel Fuel Baseline is the month of Aug 2022
Scope 2 Sitewide Electricity is site specific 2020
Scope 3 can be assessed as avoided Truckloads of delivered Propane (14.9) and Diesel Fuel (23.7)
e. 1) Mill Propane point deliveries (Propane L per Heating Degree Days intensity performance based)
2) Cascadia system metered tracking on a 13 unit Haul fleet (Diesel Liter per payload intensity performance based)
3) Electricity point volume measurements before/after timeframes; repeated from 2021</t>
  </si>
  <si>
    <r>
      <t xml:space="preserve">Analysts Corner
</t>
    </r>
    <r>
      <rPr>
        <sz val="11"/>
        <rFont val="Arial"/>
        <family val="2"/>
      </rPr>
      <t xml:space="preserve">302-1 Energy consumption within the organization a. b. c. See above. f. g. Government of Canada Energy Conversion Tables used for methodologies, assumptions, and/or calculations.
EM-MM-130a.1 Energy Management: see above.
</t>
    </r>
    <r>
      <rPr>
        <b/>
        <sz val="11"/>
        <rFont val="Arial"/>
        <family val="2"/>
      </rPr>
      <t>Restatement of information</t>
    </r>
    <r>
      <rPr>
        <sz val="11"/>
        <rFont val="Arial"/>
        <family val="2"/>
      </rPr>
      <t xml:space="preserve">
</t>
    </r>
    <r>
      <rPr>
        <vertAlign val="superscript"/>
        <sz val="11"/>
        <rFont val="Arial"/>
        <family val="2"/>
      </rPr>
      <t>1</t>
    </r>
    <r>
      <rPr>
        <sz val="11"/>
        <rFont val="Arial"/>
        <family val="2"/>
      </rPr>
      <t xml:space="preserve"> reinstatement on renewable energy from 2022 disclosure </t>
    </r>
    <r>
      <rPr>
        <vertAlign val="superscript"/>
        <sz val="11"/>
        <rFont val="Arial"/>
        <family val="2"/>
      </rPr>
      <t>2</t>
    </r>
    <r>
      <rPr>
        <sz val="11"/>
        <rFont val="Arial"/>
        <family val="2"/>
      </rPr>
      <t xml:space="preserve"> 2022 disclosure for total fuel consumption within the organization from non-renewable sources updated based on evolving practices. This 2023 disclosure reflects the updated usage.
</t>
    </r>
  </si>
  <si>
    <r>
      <t xml:space="preserve">a.  diesel: 1,158.727.50 L, gasoline: 28,506.300 L, propane: 10,220.60 L, natural gas : 18,637.00 GJ, explosives: 196,000.00 (kg) 
b. Not applicable
c.
i. electricity consumption: 191,128.9 GJ
ii. heating consumption: Not applicable
iii. cooling consumption: Not applicable
iv. steam consumption: Not applicable
d. 
</t>
    </r>
    <r>
      <rPr>
        <sz val="11"/>
        <color rgb="FFFF0000"/>
        <rFont val="Arial"/>
        <family val="2"/>
      </rPr>
      <t>i. electricity sold:</t>
    </r>
    <r>
      <rPr>
        <sz val="11"/>
        <rFont val="Arial"/>
        <family val="2"/>
      </rPr>
      <t xml:space="preserve">
ii. heating sold: Not applicable
iii. cooling sold: Not applicable
iv. steam sold: Not applicable
e. 256,070.4 GJ
f. Nothing to add.
g. BC Best Practices Methodology</t>
    </r>
  </si>
  <si>
    <t>a. Diesel 5895802.0 L, Explosives 914312.2 kg, gasoline 127702.5 L, Natural gas 79688 GJ, Propane 43603.2 L, Total 316413.1 GJ
b. 691525.5 (Energy (GJ))
c.  
i. electricity consumption: 691525.5 (Energy (GJ))
ii. heating consumption: Not applicable
iii. cooling consumption: Not applicable 
iv. steam consumption: Not applicable
d. In joules, watt-hours or multiples, the total:
i. electricity sold: Not applicable
ii. heating sold: Not applicable
iii. cooling sold: Not applicable
iv. steam sold: Not applicable
e.  1007938.6 (Energy (GJ))
f. Energy Supplier invoices and delivery details.
1 kWh = 0.0036 GJ
1 m3 diesel = 38.68 GJ
1 m3 motor gasoline = 34.66 GJ
1 m3 propane = 25.53 GJ
1 tonne explosives (ANFO) = 3.54 GJ
1 tonne explosives (emulsion) = 3.31 GJ
g. Government of Canada energy calculator</t>
  </si>
  <si>
    <t>a. Diesel: 43,064,694.30 L, explosives 10,758,033 kg, gasoline 962,468.00 L, LPG 96,336 GJ, Natural gas 0 GJ, Propane 3,772,014.68 L, Total 1,840,413 GJ
b. 0 (Energy (GJ))
c. In joules, watt-hours or multiples, the total:
i. electricity consumption: 1,055,358  (Energy (GJ))
ii. heating consumption: Not applicable
iii. cooling consumption: Not applicable 
iv. steam consumption: Not applicable
d. In joules, watt-hours or multiples, the total:
i. electricity sold:Not applicable
ii. heating sold: Not applicable
iii. cooling sold: Not applicable
iv. steam sold: Not applicable
e. Total energy consumption within the organization, in joules or multiples: 2,895,771  (Energy (GJ))
f. Electric Heating 0% (non metered Total)
Electric Cooling 0% (non metered Total)
g. Government of Canada energy calculator</t>
  </si>
  <si>
    <t>a. Diesel: 45153 (Volume (L)), gasoline 440 (Volume (L)), LPG 570 (Energy (GJ)), Total 1,776.24 (Energy (GJ))
b. 0 (Energy (GJ))
c. In joules, watt-hours or multiples, the total:
i. electricity consumption: 5701.07 (Energy (GJ))
ii. heating consumption: Not applicable
iii. cooling consumption: Not applicable 
iv. steam consumption: Not applicable
d. In joules, watt-hours or multiples, the total:
i. electricity sold: Not applicable
ii. heating sold: Not applicable
iii. cooling sold: Not applicable
iv. steam sold: Not applicable
e. Total energy consumption within the organization, in joules or multiples: 7477.31 (Energy (GJ))
f. Calorific power used to convert fuels to GJ provided by environmental regulators. Based on monthly energy invoiced and confirmed monthly deliveries to site.
g. Standard conversion factors</t>
  </si>
  <si>
    <t>37,771  (Energy (J)). All sub-contractor Scope 1 fuels part of this GJ Energy Totals (NOT Joules). Government of Canada calculations</t>
  </si>
  <si>
    <t>The reporting organization shall report the following information:
a. Amount of reductions in energy consumption achieved as a direct result of conservation and efficiency initiatives, in joules or multiples.
b. Types of energy included in the reductions; whether fuel, electricity, heating, cooling, steam, or all.
c. Basis for calculating reductions in energy consumption, such as base year or baseline, including the rationale for choosing it.
d. Standards, methodologies, assumptions, and/or calculation tools used</t>
  </si>
  <si>
    <t>a.  10,280.81 J
b. Fuel switching from diesel to electricity
c. 2020
d.  Government of Canada Conversion tables</t>
  </si>
  <si>
    <t>a. 102,143,000,000,000 J
b.  Biodiesel (Supply), Diesel (Transportation), Propane (Heating), Electricity (Process)
c.  Baseline evaluated estimates for 2023. Adjustments made for increases in t/C02e content of Electricity MWh. NG Base year 2020.
d. Government of Canada Conversion tables</t>
  </si>
  <si>
    <t xml:space="preserve">Emissions Reductions
</t>
  </si>
  <si>
    <r>
      <t xml:space="preserve">See </t>
    </r>
    <r>
      <rPr>
        <b/>
        <sz val="11"/>
        <color rgb="FF000000"/>
        <rFont val="Arial"/>
        <family val="2"/>
      </rPr>
      <t>Environmental Report, Climate Change</t>
    </r>
    <r>
      <rPr>
        <sz val="11"/>
        <color rgb="FF000000"/>
        <rFont val="Arial"/>
        <family val="2"/>
      </rPr>
      <t>.</t>
    </r>
  </si>
  <si>
    <t>There have been zero identified incidents or violations involving the rights of Indigenous peoples during the reporting period.</t>
  </si>
  <si>
    <t>Spring Ceremony - include smudging teaching as part of Spring Ceremony Article for website
Tobacco is of major importance to Indigenous peoples, used primarily in ceremonies, everyday life and creation stories.  The use of tobacco, sage, sweetgrass and cedar for various spiritual purposes in smudging ceremonies or individual use, where the smoke is fanned over the face, hands and the body.</t>
  </si>
  <si>
    <t>General Disclosures - General - Local Events and Initiatives</t>
  </si>
  <si>
    <t xml:space="preserve">New Afton supports the Woman in Trades Program at TRU, we do this  by hosting the programs at site and conducting mock interviews with the participants.  This provides industry exposure and connection to the students as well as opportunities to build relationships for recruitment and promote women in trades careers. Beyond New Afton Project, now Social Closure plan involved communicating the findings of our engagements from 2020-2022 in the fall of 2023.  This provided another opportunity for NAF employees and SSN community members to provide feedback again on the recommendations for our social closure plan to help ensure the social closure plan considers all stakeholders and is of greatest benefit to the community internally and externally. United Way BC led Funders Table, by bringing together funders and community not for profit organizations, helping the New Afton Community Investment Program is following best practices based on the sharing of other local funders.  This partnership also provides an opportunity for funders to share different projects that need support in our community to ensure the CIP investment is going to areas of great impact in the community.
Boogie the Bridge, a local no profit event that is a flagship New Afton event that encourages physical activity with staff and their families, we have been the largest corporate team to participate for 10+ years, this event is a fundraiser for local non profits, encourages community physical activity for physical and mental health. </t>
  </si>
  <si>
    <t>Local Procurement Reporting Mechanism (LPRM): Due Diligence</t>
  </si>
  <si>
    <t>LPRM 400: Local Procurement Due Diligence</t>
  </si>
  <si>
    <t>New Gold adheres to the Corporate Code of Business Conduct and Ethic and Anti-Bribery and Anti-Corruption Policies. During the RFP process we send our anti-bribery forms as well as a supplier pre-qualification form that has to be completed by all bidders. Information collected includes corporate information and structure, labor and financial capabilities, as well as a claims disclosure relating to disputes or claims.</t>
  </si>
  <si>
    <t>Local Procurement Reporting Mechanism (LPRM): Incentives and Commitments</t>
  </si>
  <si>
    <t>LPRM-503: Preference in Scoring of Bids for Significant Local Contributions</t>
  </si>
  <si>
    <t>LPRM-505: Supporting Suppliers to Understand the Tender Process</t>
  </si>
  <si>
    <t>New Afton Mine has personnel acting Economic Development Specialists (Eco Dev Specialist) who works with both local communities and our Procurement department to understand the needs of the operation and develop partnerships with local communities. This role works as a liaison between Indigenous community partners and the mine to help build capacity for upcoming bids, provide suggestions for partnership opportunities and promote Indigenous businesses within the procurement process.</t>
  </si>
  <si>
    <t>New Afton Mine employs a full-time Economic Development Specialist (Eco Dev Specialist) who works with both local communities and our Procurement department to understand the needs of the operation and develop partnerships with local communities. The Eco Dev Specialist works as a liaison between Indigenous community partners and the mine to help build capacity for upcoming bids, provide suggestions for partnership opportunities and promote Indigenous businesses within the procurement process.</t>
  </si>
  <si>
    <t>Rainy River Community Relations department is the liaison between local communities and the procurement department. Community Relations engages with local communities and promote Indigenous businesses within the procurement process.</t>
  </si>
  <si>
    <t>Rainy River categorizes suppliers based on local, national  and international regions. Rainy River is partnered with 16 Indigenous communities and an additional five non-Indigenous communities surrounding the Rainy River Mine. When possible we actively try to use local partners or encourage joint ventures with suppliers and local communities. Definition of local suppliers is businesses within northwestern Ontario</t>
  </si>
  <si>
    <t>Report the supplier due diligence processes used at the mine site to avoid purchasing from suppliers with problematic behavior</t>
  </si>
  <si>
    <t>During the RFP process we send our anti-bribery forms as well as a supplier pre-qualification form that has to be completed by all bidders. Information collected includes corporate information and structure, labor and financial capabilities, as well as a claims disclosure relating to disputes or claims.</t>
  </si>
  <si>
    <t>New Gold adheres to the following corporate policies:
– Code of Business Conduct and Ethics
– Anti-Bribery and Anti-Corruption Policy
During the RFP process we send our anti-bribery forms as well as a supplier pre-qualification form that has to be completed by all bidders. Performance evaluations are routinely carried out with suppliers and non-conformance issues are addressed.</t>
  </si>
  <si>
    <r>
      <rPr>
        <sz val="11"/>
        <color rgb="FF000000"/>
        <rFont val="Arial"/>
        <family val="2"/>
      </rPr>
      <t>New Afto</t>
    </r>
    <r>
      <rPr>
        <sz val="11"/>
        <rFont val="Arial"/>
        <family val="2"/>
      </rPr>
      <t>n provided infrastructure support to: Royal Inland Hospital Foundation with a donation of $63,365</t>
    </r>
    <r>
      <rPr>
        <sz val="11"/>
        <color rgb="FF000000"/>
        <rFont val="Arial"/>
        <family val="2"/>
      </rPr>
      <t xml:space="preserve"> to purchase medical equipment, $23,500 to the City of Kamloops to support the advancement of active transportation with infrastructure for a Bike Valet and $20,000 to the Barriere First Responders Society to purchase infrastructure for their mobile medical unit. For more information, see </t>
    </r>
    <r>
      <rPr>
        <b/>
        <sz val="11"/>
        <color rgb="FF000000"/>
        <rFont val="Arial"/>
        <family val="2"/>
      </rPr>
      <t>Social Report, Economic Development</t>
    </r>
    <r>
      <rPr>
        <sz val="11"/>
        <color rgb="FF000000"/>
        <rFont val="Arial"/>
        <family val="2"/>
      </rPr>
      <t>.</t>
    </r>
  </si>
  <si>
    <r>
      <t xml:space="preserve">Rainy River supported the local Make A Big Splash Park in Fort Frances with a investment of $20,000 to create a multi-use and accessible place for children in the region. Our partnership with Royal Gold also contributed $60,000 to Riverside Health Care Facilies Inc. to support capital funds to upgrade medical equipment, completing a three year commitment totaling $180,000.  For more information, see </t>
    </r>
    <r>
      <rPr>
        <b/>
        <sz val="11"/>
        <color rgb="FF000000"/>
        <rFont val="Arial"/>
        <family val="2"/>
      </rPr>
      <t>Social Report, Economic Development</t>
    </r>
    <r>
      <rPr>
        <sz val="11"/>
        <color rgb="FF000000"/>
        <rFont val="Arial"/>
        <family val="2"/>
      </rPr>
      <t>.</t>
    </r>
  </si>
  <si>
    <t xml:space="preserve">Definition of local is 150km from the New Afton Mine Site. Definition of regional is businesses within the Thompson Nicola Region.  </t>
  </si>
  <si>
    <t xml:space="preserve">Geographical definition of local includes the following communities: Atikokan, Red Lake, Bawick, Stratton, Devlin, Emo, Rainy River, Morson, Bergland, Keewatin, Nestor Falls, Pawitik, Sioux Narrows, Rosslyn, Dryden, Fort Frances, Kenora.
</t>
  </si>
  <si>
    <t>Significant location of operation refers to the New Afton Mine.</t>
  </si>
  <si>
    <t>Anti-Competitive Behavior</t>
  </si>
  <si>
    <t>Local Procurement Reporting Mechanism (LPRM): Procurement Systems</t>
  </si>
  <si>
    <t>LPRM 200: Procurement Systems</t>
  </si>
  <si>
    <t>The Procurement Department (supply chain) is responsible for local procurement at each site and works in collaboration with the Community and Indigenous Relations department.</t>
  </si>
  <si>
    <t xml:space="preserve">Procurement portal is used with suppliers and an internal database of  suppliers is maintained. </t>
  </si>
  <si>
    <t>Sites have Economic Development Roles or liaisons that focus on interactions between local communities and the procurement department . Local communities are engaged to connect Indigenous businesses within the procurement process to better understand the needs of the operation and develop partnerships with local communities. This role helps build capacity for upcoming bids, provide suggestions for partnership opportunities and promote Indigenous businesses within the procurement process.</t>
  </si>
  <si>
    <t>Local Procurement Reporting Mechanism (LPRM): Categorizing Suppliers</t>
  </si>
  <si>
    <r>
      <t xml:space="preserve">New Gold has an occupational health and safety management system and was created in alignment with legal requirements. The system is based on recognized risk management and applies to all employees and contractors. See </t>
    </r>
    <r>
      <rPr>
        <b/>
        <sz val="11"/>
        <rFont val="Arial"/>
        <family val="2"/>
      </rPr>
      <t>Social Report, Health and Safety</t>
    </r>
    <r>
      <rPr>
        <sz val="11"/>
        <rFont val="Arial"/>
        <family val="2"/>
      </rPr>
      <t xml:space="preserve"> for more information.</t>
    </r>
  </si>
  <si>
    <t>Risk assessments are conducted when new tasks are required and when new equipment or processes are introduced.  Risk registers are developed with each department and top risks are review quarterly and the full register is reviewed annually.  Risk assessments are based on likelihood and impact of the hazards at look at energy sources, employee interaction and industry knowledge.  Top department risks are also reviewed quarterly with management. Risks are assessed based on existing hazard, current controls and mitigative controls to reduce risk.  Risk assessments involve worker participation, JHSC members and internal subject matter experts. Training such as hazard identification and workplace inspections offered in JHSC certification and competent supervision help develop worker and supervision skillset in identifying hazards and mitigating risks.</t>
  </si>
  <si>
    <t xml:space="preserve">New Gold employs various occupational health services' functions that contribute to the identification and elimination of hazards and minimization of risks. These include employing an Industrial Hygienist, Industrial Hygiene Technician, Safety Advisors, Safety System Specialist with ergonomic functions, Emergency Services Coordinator, and a Fire Mine Rescue Chief among others. Additional Occupation Health Services  include: Mine rescue personnel embedded in operational functions with 24/7 access, 24/7 Full time occupational first aiders, and 24/7 access to medical assistance. Rainy River also has a fully functioning nursing clinic which provide programs such as vaccination clinics (Influenza and COVID-19) as well as health initiatives such as Know Your Numbers to improve employee awareness and overall health. </t>
  </si>
  <si>
    <t>403-4 Worker participation, consultation, and communication on occupational health and safety</t>
  </si>
  <si>
    <t>Employee and workers who are not employees participate and are consulted in the development, implementation and evaluation of the occupational health and safety management system is managed through the Joint Occupational Health and Safety Committee (JOHSC), with representation from all operating areas.  Focus group discussions, monthly department safety meetings, and PASS meetings in daily huddles also involve participation from employees and workers who are not employees in health and safety processes. 100% of employees and workers who are not employees are represented through site JOHSCs. Meetings are held on a monthly basis and seek consultation from workers. All workers are represented by these committees including contractors working on operational sites.</t>
  </si>
  <si>
    <t>All employees receive general and specific safety orientations which includes: Occupational Health and Safety orientation, Mine Survival training, Hazardous Substance and Radiation Awareness Training, Heat Stress Training, Hearing Conservation, Respiratory Protection Awareness, Fatigue Management Awareness, Crystalline Silica workshop is provided to Rainy River employees, and MOL 4 step and 5 step training. Additional training such as JHSC certification, Supervisor Common Core and MTCU modules cover additional health and safety training. Specific training such as working at heights, confined space entry, hazardous materials/WHMIS, among others, is provided by both internal and external accredited trainers. Training matrices a developed to track training requirements</t>
  </si>
  <si>
    <t xml:space="preserve">New Gold facilitates workers' access to non-operational medical and healthcare services by providing free flu vaccinations to employees on a periodical  basis and as need requires as well as voluntary medical surveillance programs to address potential medical health risk such as blood pressure, cholesterol, spirometer, among others. New Gold's benefit package also provides defined allotments for medical and healthcare services, such as physiotherapy, massage, chiropropratic, naturopathic, health care spending accounts for fitness equipment/services and mental health supports. </t>
  </si>
  <si>
    <t>The number of recordable work-related injuries</t>
  </si>
  <si>
    <r>
      <t xml:space="preserve">The work-related hazards that pose a risk of high-consequence injury include: Authorization of work, bypassing safety controls, confined space, energy isolation, line of fire, fit for duty, safe driving rules, safe mechanical lifting, unsupported ground, and working at heights. For more, please see </t>
    </r>
    <r>
      <rPr>
        <b/>
        <sz val="11"/>
        <color rgb="FF000000"/>
        <rFont val="Arial"/>
        <family val="2"/>
      </rPr>
      <t>Social Report, Health and Safety</t>
    </r>
    <r>
      <rPr>
        <sz val="11"/>
        <color rgb="FF000000"/>
        <rFont val="Arial"/>
        <family val="2"/>
      </rPr>
      <t>.</t>
    </r>
  </si>
  <si>
    <r>
      <rPr>
        <b/>
        <sz val="11"/>
        <rFont val="Arial"/>
        <family val="2"/>
      </rPr>
      <t xml:space="preserve">Analysts Corner 
</t>
    </r>
    <r>
      <rPr>
        <sz val="11"/>
        <rFont val="Arial"/>
        <family val="2"/>
      </rPr>
      <t xml:space="preserve">403-9 Work-related injuries a. b. c  d. See above. e. Rates calculated based on 200,000 hours worked. f. All employees and workers who are not employees have been included in this disclosure. g. Data has been complied by hours tracked, reporting, and site clinic reports.
</t>
    </r>
    <r>
      <rPr>
        <vertAlign val="superscript"/>
        <sz val="11"/>
        <rFont val="Arial"/>
        <family val="2"/>
      </rPr>
      <t xml:space="preserve">1 </t>
    </r>
    <r>
      <rPr>
        <sz val="11"/>
        <rFont val="Arial"/>
        <family val="2"/>
      </rPr>
      <t>TRIFR is calculated based on 200,000 hours.</t>
    </r>
  </si>
  <si>
    <t xml:space="preserve">The main types of potential occupational work related ill health are but not limited to: 1) Noise induced hearing loss 2) Musculoskeletal disorders due  poor ergonomics, vibration and repetitive strain injury 3) Skin Disease related to chemical exposures 4) Respiratory disease related to prolonged and unprotected exposure to Silica and Diesel particulate 5) Elevated blood lead level concentration. </t>
  </si>
  <si>
    <t>Completed year end reporting. Rolled out Annual Mine Survival to all employees and updated and rolled out an updated PPE policy highlighting increased visibility across site. Completed load securement training for boom truck operators and TapRoot Root Cause Analysis training for an additional 12 users. The Traffic Management Plan was revamped to be site wide rather than just underground.</t>
  </si>
  <si>
    <t>Rainy River is continuing with the PASS program to boost safety awareness and practices at the mine. In 2023, we had a strong focus on leading indicator  metrics for safety and lunched a KPI tracker to hold supervision and management accountable for KPI activities.  Hazard reporting jumped to 350 for the year from only 21 the previous year.  Identifying and talking about hazard observations has increased awareness across site.  The introduction of the Life Saving Behaviors (LSB) also helped drive hazard awareness.  In conjunction with the LSB's, we implemented a standard monthly safety presentation for the entire site with key themes and the introduction of 1 LSB.</t>
  </si>
  <si>
    <t>A safety management system was implemented for the site based on industry guidelines.  The system is supported by a series of procedures, policies and programs with are reviewed periodically for accuracy and relevance to the operation.  In Q4, the updates were completed and sent of for final approvals and the SMS now reflects New Gold's standard format.</t>
  </si>
  <si>
    <t>A safety management system was implemented for the site based on industry guidelines.  The system is supported by a series of procedures, policies and programs with are reviewed periodically for accuracy and relevance to the operation.  The current system will be revised to reflect the New Gold standard adopted from New Afton's SMS.</t>
  </si>
  <si>
    <t>Policy of the Management System, which includes Health and Safety, according to Mexican Regulation, and other international standard like ISO 45001-2018  (Health and Safety Management System).
Governmental Self-management Program in Occupational Safety and Health, currently as a guideline because we are not accredited, due to the environmental closure process.</t>
  </si>
  <si>
    <t>The Occupational Health and Safety Act details a workers rights and duties in the workplace and does the same for supervisors and employers.  Procedures, policies, programs and guidelines are written to include duties of workers, supervisors and the company in upholding the requirements of the documents.  Policies and procedures are presented and reviewed with the JHSC for feedback and understanding.  JHSC members and workers participate in the our Risk Assessment and Job Hazard Assessments for feedback and transparency.</t>
  </si>
  <si>
    <t>We carry out the activities described below. with the evaluation and updating we seek the improvement of our system.  
TAKE 5 (Toma 5) daily each worker before starting any task takes a time to identify the risk off the activity, analyze before commencing the work
Standard job procedures identifying risks and applying controls to minimize risk.
Health and Safety Risk Analysis (FS-SX-033) for the various processes.
Task Risk Assessment  (AST) for non-routine or high-risk activities.
Risks analysis during Change Management, all potential risks are previously analyzed.
Annual refreshment training.
Daily 5 minute safety talks.
Annual Specific Safety Training.
Daily operation and safety supervisor inspections.
Supervisors participation to ensure that established controls are met.
Annual inspection programme to verify and improve work area conditions.</t>
  </si>
  <si>
    <t>All employees shall receive training in hazard identification, risk assessment, and hazard control  processes. This training shall include:
• The methods for identifying hazards:
• New Afton Risk Activities Assessment
• Job Hazard Analysis;
• 5 Point Safety Card;
• Incident Reports; and
• Audits, Job Task Observation, Inspections and Safe Acts Observations.
• Hazard Categories.
• Assessing risk using the Risk Matrix.
• Developing hazard controls using the Hierarchy of Controls.
• Implementing hazard controls.
• Monitoring and reporting.
Employees shall receive training to identify what constitutes a change and how to initiate the  management of change process. The purpose of a health &amp; safety incident investigation is to identify the immediate and underlying causes of incidents so that controls can be implemented to prevent future incidents. Investigations seek facts in order to improve workplace health &amp; safety, not to find fault or lay blame. Inform all prospective witnesses that the purpose of the investigation is fact-finding, not fault-finding. Assuring witnesses that the process is not an inquisition will encourage them to come forward and volunteer information.</t>
  </si>
  <si>
    <t>5Point Safety cards, pre-ops, field level risk assessment and Observation and Intervention cards are all methods for employees to identify and report work-related hazards.JHSC workplace inspections also raise hazard reporting. Near-miss reporting is another avenue for workers to report hazards and the Positive Attitude Safety System in pre-shift line-ups allow workers to discuss safety and hazards. The Occupational Health and Safety Act has provisions that protects workers from reprisal when reporting hazards.</t>
  </si>
  <si>
    <t>Processes for workers to report work-related hazards and hazardous situations are included in the Corporate Health and Safety policy and referred to as the Internal Responsibility System. Under this guidance, workers' responsibilities include reporting work-related hazards under protection from reprisal. Workers are regularly trained in their three rights under legislation which are: The right to know about health and safety matters. The right to participate in decisions that could affect their health and safety. The right to refuse work that could affect their health and safety and that of others.</t>
  </si>
  <si>
    <t>Policy: No worker should perform a job if there is a risk of accident.
Any worker has the authority to stop a job if he considers another worker is in potential risk.
Take 5 (Toma 5): indicate not to start activities until having controls for the identified risks.
Open door policy to any level of workers to talk to director general and all levels.
Safety culture does not promote punishment, but rather the analysis of risks and unsafe conditions correction.</t>
  </si>
  <si>
    <t>Corporate H&amp;S Policy - The Internal Responsibility System includes the workers right to refuse unsafe work they believe may harm them which includes protection from reprisal.</t>
  </si>
  <si>
    <t>All incidents are mandated to be reported into INXControl with is a database/program for incidents and safety events.  Incidents ranking a real or potential risk medium and above require actions and the investigation tab to be completed to identify events, findings, management methods and key learnings.  Incidents with real or potential risks that are high or extreme may require a deeper investigation (TapRoot) to identify root causes and underlying factors.</t>
  </si>
  <si>
    <t>The organization uses and maintains Health and Safety system standards, including Incident Management, Health and Safety Risk Management, and System Audit and Insurance. Trained Investigators utilize the TapRoot investigation model for incidents ranked Major or Catastrophic using the 5x5 risk matrix at minimum and lower when required, the 5 why process is also used for Low and Minor ranked events.  Some specific hazards and Risks are also assessed by utilizing the 5x5 risk matrix , Bowtie risk assessment processes are utilized for assessing fatal risks.</t>
  </si>
  <si>
    <t>SAF-MNUL-001-0008 Health and Hygiene outlines NAF health and hygiene functions. NAF employes full time the following roles which can be accessed by all employees during normal business hours and outside of hours if required:
- Industrial hygienist, 
- Industrial hygiene technician, 
- Safety advisors x 3
- Safety system specialist with ergonomic functions. 
- Emergency services coordinator
- Fire mine rescue chief.
Additional occupation health services utilized by NAF include:
- Mine rescue personnel embedded in operational functions with 24/7 access
- 24/7 Full time L3 occupational first aiders
- 24/7 access to medical assistance via Praxes Telemedicine.
All Dust exposed employees are offered participation in silicosis medical screening with an occupational physician.</t>
  </si>
  <si>
    <t>SAF-MNUL-G208 Health and Hygiene outlines NAF health and hygiene functions. 
NAF employes full time the following roles which can be accessed by all employees during normal business hours and outside of hours if required:
- Industrial hygienist, 
- Industrial hygiene technician, 
- Safety advisors x 2
- Safety system specialist with ergonomic functions. 
- Emergency services coordinator
- Fire mine rescue chief.
Additional occupation health services utilized by NAF include:
- Mine rescue personnel embedded in operational functions with 24/7 access
- 24/7 Full time L3 occupational first aiders
- 24/7 access to medical assistance via Praxes Telemedicine.
All Dust exposed employees are offered participation in silicosis medical screening with an occupational physician.</t>
  </si>
  <si>
    <t>Industrial Hygiene performs sampling campaigns targeting designated substances in the work place (silica, lead, mercury) as well as other chemicals such as diesel particulate and noise monitoring.  Results are shared with the departments and the JHSC, and measures such as mandatory respirator or hearing protection may be implemented based on exposure limits.
Rainy River also have a fully functioning nursing clinic which provide programs such as vaccination clinics (Influenza and COVID-19) as well as health initiatives such as Know Your Numbers to improve employee awareness and overall health.
Medical surveillance is ongoing for employees exposed to designated substances such as lead and mercury.  
RRM conducted spirometry and audiometric testing in Q4 as part our Medical Surveillance requirements</t>
  </si>
  <si>
    <t>Industrial Hygiene performs sampling campaigns targeting designated substances in the work place (silica, lead, mercury) as well as other chemicals such as diesel particulate and noise monitoring.  Results are shared with the departments and the JHSC, and measures such as mandatory respirator or hearing protection may be implemented based on exposure limits.
Rainy River also have a fully functioning nursing clinic which provide programs such as vaccination clinics (Influenza and COVID-19) as well as health initiatives such as Know Your Numbers to improve employee awareness and overall health</t>
  </si>
  <si>
    <t>Joint Occupational Health and Safety Committee present on site with representation from all operating areas.  Focus group discussions with departments on improvement recommendations. Monthly department safety meetings provide an opportunity to review safety events from the past month and for employees to raise new concerns. PASS meetings in daily huddles provide opportunities for employees to reflect on the previous day's safety performance and raise any safety concerns</t>
  </si>
  <si>
    <t>Joint Occupational Health and Safety Committee present on site with representation from all operating areas.  
Focus group discussions with departments on improvement recommendations</t>
  </si>
  <si>
    <t xml:space="preserve">Occupational health and safety committee meetings seek input from the workforce and encourage worker participation in procedural development and health and safety management system review. Meeting minutes are posted in conspicuous areas for general workforce consumption. Occupational Safety committee members are also included in working collaboratively with management on specific safety improvement  or sub committee initiatives.  </t>
  </si>
  <si>
    <t>JHSC committee meets on 5 week intervals to ensure each crew and rotation has the ability to participate. JHSC members are present during Ministry of Labor site visits and sign-off on field visit reports and compliance notices. JHSC members are present during JHA's and non-routine tasks for risk assessments. Sub-committee are formed with JHSC members and other workers to address larger safety related issues around site (dust, LV/haul truck interactions) JHSC is responsible for touring/inspecting every part of the operation at least once annually.  From these tours, recommendation can be made to management to improve conditions. JHSC committee members are voted in by their departments and crews. Safety reps, also voted in by the crews, assist  the JHSC members and are invited to JHSC meetings but do not have a voting voice.</t>
  </si>
  <si>
    <t>JHSC committee meets on 5 week intervals to ensure each crew and rotation has the ability to participate.
JHSC members are present during Ministry of Labor site visits and sign-off on field visit reports and compliance notices.
JHSC members are present during JHA's and non-routine tasks for risk assessments.
Sub-committee are formed with JHSC members and other workers to address larger safety related issues around site (dust, LV/haul truck interactions)
JHSC is responsible for touring/inspecting every part of the operation at least once annually.  From these tours, recommendation can be made to management to improve conditions.</t>
  </si>
  <si>
    <t>Safety and Hygiene Commission: formed by 5 workers representing all areas including union members. All members have decision-making authority.
Responsibilities: 
Participate in half year Management Review meetings.
Participate in monthly safety inspection of  work areas.
Communicate every month the information on safety results to work groups.
Equip + (Team Plus): formed with the aim to contribute to field activities of the security department. It has 12 members from all CSP areas.</t>
  </si>
  <si>
    <t>All employees and underground contractors are given the following training when initially hired:
- Occupational health and Safety orientation
- Mine survival (emergency protocols)
- Occupational health and hygiene awareness (inc. Diesel particulate and silicosis awareness)
- Respiratory protection awareness
- Heat stress
- WHMIS (hazardous materials labelling and communication)
- Hearing conservation
Job specific training includes:
- Working at heights
- Confined space entry
- Crane operation (mechanized lifting)
Specific hazards are addressed at department level training.</t>
  </si>
  <si>
    <t>All employees and contractors are given the following training when initially hired:
- Occupational health and Safety orientation
- Mine survival (emergency protocols)
- Occupational health and hygiene awareness (inc. Diesel particulate and silicosis awareness)
- Respiratory protection awareness
- Heat stress
- WHMIS (hazardous materials labelling and communication)
- Hearing conservation
Job specific training includes:
- Working at heights
- Confined space entry
- Crane operation (mechanized lifting)</t>
  </si>
  <si>
    <t xml:space="preserve"> All employees receive general and specific safety orientations which includes:
- Hazardous Substance and radiation awareness training.
- Fatigue Management Awareness.
- Crystalline Silica workshop is provided to RRM employees 
-MOL 4 step and 5 step training
Additional training such as JHSC certification, Supervisor Common Core and MTCU modules cover additional health and safety training.
Specific training such as working at heights, confined space entry, hazardous materials, ect. is provided by both internal and external accredited trainers.
Training matrices a developed to track training requirements</t>
  </si>
  <si>
    <t>Site orientation includes safety presentation on safety rules and occupational health risks (silica, fatigue).  
Continued training on driving in the open pit and haul roads
Working at height training/refresher, TDG training/refresher, Cyanide awareness for mill employees/visitors</t>
  </si>
  <si>
    <t>New Hire training for employees, contractors, visits and interns)
Generic: annual safety training program-
Specific: according to the work area and  risks, using an identification matrix by areas.</t>
  </si>
  <si>
    <t>New Gold operational sites provide free flu vaccinations to employees on a periodical  basis and as need requires. New Gold's benefit package also provides defined allotments for physiotherapy, massage, chiropropratic, naturopathic, health care spending accounts for fitness equipment/services and mental health supports.</t>
  </si>
  <si>
    <t>Operational sites offer voluntary medical surveillance programs to workers to address potential medical health risk such as blood pressure, cholesterol, spirometer etc.</t>
  </si>
  <si>
    <t>The reporting organization shall report the following information:
a. If the organization has implemented an occupational health and safety management system based on legal requirements and/or recognized standards/guidelines: 
i. the number and percentage of all employees and workers who are not employees but whose work and/or workplace is controlled by the organization, who are covered by such a system;
ii. the number and percentage of all employees and workers who are not employees but whose work and/or workplace is controlled by the organization, who are covered by such a system that has been internally audited;
iii. the number and percentage of all employees and workers who are not employees but whose work and/or workplace is controlled by the organization, who are covered by such a system that has been audited or certified by an external party.
b. Whether and, if so, why any workers have been excluded from this disclosure, including the types of worker excluded.
c. Any contextual information necessary to understand how the data have been compiled, such as any standards, methodologies, and assumptions used.</t>
  </si>
  <si>
    <t>The reporting organization shall report the following information:
a. For all employees:
i. The number and rate of fatalities as a result of work-related injury;
ii. The number and rate of high-consequence work-related injuries (excluding fatalities);
iii. The number and rate of recordable work-related injuries;
iv. The main types of work-related injury;
v. The number of hours worked.
b. For all workers who are not employees but whose work and/or workplace is controlled by the organization:
i. The number and rate of fatalities as a result of work-related injury;
ii. The number and rate of high-consequence work-related injuries (excluding fatalities);
iii. The number and rate of recordable work-related injuries;
iv. The main types of work-related injury;
v. The number of hours worked.
c. The work-related hazards that pose a risk of high-consequence injury, including:
i. how these hazards have been determined;
ii. which of these hazards have caused or contributed to high-consequence injuries during the reporting period;
iii. actions taken or underway to eliminate these hazards and minimize risks using the hierarchy of controls.
d. Any actions taken or underway to eliminate other work-related hazards and minimize risks using the hierarchy of controls.
e. Whether the rates have been calculated based on 200,000 or 1,000,000 hours worked.
f. Whether and, if so, why any workers have been excluded from this disclosure, including the types of worker excluded.
g. Any contextual information necessary to understand how the data have been compiled, such as any standards, methodologies, and assumptions used.
2.1.4 calculate the rates based on either 200,000 or 1,000,000 hours worked, using the following formulas:
Rate of fatalities as a result of work-related injury = Number of fatalities as a result of work-related injury / Number of hours worked x [200,000 or 1,000,000]
Rate of high-consequence work-related injuries (excluding fatalities) = Number of high-consequence work-related injuries (excluding fatalities) / Number of hours worked x [200,000 or 1,000,000] 
Rate of recordable work-related injuries = Number of recordable work-related injuries / Number of hours worked x [200,000 or 1,000,000</t>
  </si>
  <si>
    <t>a. For all employees:
i. The number of fatalities as a result of work-related injury: 0
ii. The rate of recordable work-related injuries (TRIFR): 
iii. The number recordable work-related injuries: 12%
iv. The main types of work-related injury: First Aid injury - report only
v. The number of hours worked: 196478.77 hrs.
vi. Near miss frequency rate (NMFR): 48.81%
b. For all workers who are not employees but whose work and/or workplace is controlled by the organization:
i. The number of fatalities as a result of work-related injury: 0 
ii. The rate of recordable work-related injuries (TRIFR): 1.0
iii. The number and rate of recordable work-related injuries: 4.54%
iv. The main types of work-related injury: (FAI) First Aid Injury
v. The number of hours worked: 44056.80 hours
c. The work-related hazards that pose a risk of high-consequence injury:
Light vehicle interactions with large hauling equipment in the open pit and on haul roads &amp; haulage equipment
i.  several near miss reports with LV/haul truck interactions
ii. haul truck on haul truck collision resulted in LTI,
iii. Improved ramp maintenance to eliminate slippery conditions, re-training on right-of way in the pit and haul roads, JHSC awareness
Dust/Silica exposure
i. exposure rates, industry benchmark, internal reports
iii. IH awareness campaign for silica and respirable dust, IH sampling, continued efforts to improve dust reduction at primary crusher and coarse or stockpile
Working at heights
Slips, trips and falls
i. incident reports
ii. several recordable incidents from trips and falls on level ground
iii. awareness campaign and improved maintenance efforts
d. On going training for driving in the open pit - both LV and Haul trucks
e. Whether the rates have been calculated based on 200,000 or 1,000,000 hours worked: 200,000
f. Whether and, if so, why any workers have been excluded from this disclosure, including the types of worker excluded: All workers have been included in this disclosure.
g. Any contextual information necessary to understand how the data have been compiled, such as any standards, methodologies, and assumptions used: Hours tracked through our Genetec accountability system and SAP, Standards pulled from HSRC, WSBC, and ICMM</t>
  </si>
  <si>
    <t>a. For all employees:
i. The number of fatalities as a result of work-related injury: 0
ii. The rate of recordable work-related injuries (TRIFR): 1.47%
iii. The number recordable work-related injuries: 14%
iv. The main types of work-related injury: First Aid injury, report only, medical treatments injury
v. The number of hours worked: 136184.00 hrs.
vi. Near miss frequency rate (NMFR): 5.27%
b. For all workers who are not employees but whose work and/or workplace is controlled by the organization:
i. The number of fatalities as a result of work-related injury: 0 
ii. The rate of recordable work-related injuries (TRIFR): 1.12%
iii. The number and rate of recordable work-related injuries: 7.45%
iv. The main types of work-related injury: (FAI) First Aid Injury, report only, medical treatment injury
v. The number of hours worked: 536,860 hours
c. Dangerous occurrences are defined as:
1) Unexpected major ground fall or subsidence, whether on surface or underground, which endangers people or damages equipment or poses a threat to people or property,
2) Cracking or subsidence of a dam or impoundment dike, unexpected seepage or appearance of springs on the outer face of a dam or dike; loss of adequate freeboard, washout or significant erosion of a dam or dike, any of which might adversely affect the integrity of such structures,
3) Any accident involving a mine hoisting plant and including sheaves, hoisting rope, shaft conveyance, shaft, shaft timber, or head frame structure,
4) Unexpected inrush of water, mud, slurry, or debris,
5) Premature or unexpected explosion of explosives, gas or any dust,
6) Significant inflow or release of explosive or other dangerous gas,
7) Unplanned stoppage of the main underground ventilation system,
8) A mine vehicle going out of control,
9) Outbreak of fire if it endangers persons or threatens or damages equipment and all underground fires,
10) Electrical equipment failure or incident that causes or threatens to cause injury to persons or damage to equipment or property, and 
11) Any other unusual accident or unexpected event which had the potential to result in serious injury.
Investigations and a Root Cause Analysis must be conducted when an Actual or Potential Risk 
Ranking of Moderate, Major or Catastrophic is assessed.
Investigations and a Root Cause Analysis must be conducted when an Actual or Potential Risk  Ranking of Moderate, Major or Catastrophic is assessed
d. Mitigation of work related hazards is conducted in accordance with the hierarchy of controls with PPE being utilized when controls higher up the hierarchy cannot be utilized. Examples of engineering controls include the addition of diesel particulate filters to underground diesel powered equipment to reduce miners exposure to diesel particulate matter.
e. Whether the rates have been calculated based on 200,000 or 1,000,000 hours worked: 200,000
f. Whether and, if so, why any workers have been excluded from this disclosure, including the types of worker excluded: All workers have been included in this disclosure.
g. Any contextual information necessary to understand how the data have been compiled, such as any standards, methodologies, and assumptions used: Hours tracked through our Genetec accountability system and SAP, Standards pulled from HSRC, WSBC, and ICMM</t>
  </si>
  <si>
    <t>a. For all employees:
i. The number of fatalities as a result of work-related injury: 0
ii. The rate of recordable work-related injuries (TRIFR): 0.67%
iii. The number recordable work-related injuries: 6%
iv. The main types of work-related injury: First Aid, Medical Treatment, Restricted Duty and Lost Time Injuries
v. The number of hours worked: 1,785,400 hours
vi. Near miss frequency rate (NMFR): 8.96%
b. For all workers who are not employees but whose work and/or workplace is controlled by the organization:
i. The number of fatalities as a result of work-related injury: 0
ii. The rate of recordable work-related injuries (TRIFR): 1.30%
iii. The number and rate of recordable work-related injuries: 4%
iv. The main types of work-related injury: First Aid, Medical Treatment, Restricted Duty, &amp; Lost Time Injury
v. The number of hours worked: 614,817 hours
c. The work-related hazards that pose a risk of high-consequence injury: 
Light vehicle interactions with large hauling equipment in the open pit and on haul roads &amp; haulage equipment
i.  several near miss reports with LV/haul truck interactions
ii. haul truck on haul truck collision resulted in LTI,
iii. Improved ramp maintenance to eliminate slippery conditions, re-training on right-of way in the pit and haul roads, JHSC awareness
Dust/Silica exposure
i. exposure rates, industry benchmark, internal reports
iii. IH awareness campaign for silica and respirable dust, IH sampling, continued efforts to improve dust reduction at primary crusher and coarse or stockpile
Working at heights
Slips, trips and falls
i. incident reports
ii. several recordable incidents from trips and falls on level ground
iii. awareness campaign and improved maintenance efforts
d. Any actions taken or underway to eliminate other work-related hazards and minimize risks using the hierarchy of controls:  Ongoing JHSC  subcommittee work for LV interactions and dust conditions, Additional risk assessments, Standard monthly safety presentation highlighting trends
e. Whether the rates have been calculated based on 200,000 or 1,000,000 hours worked: 200,000
f. Whether and, if so, why any workers have been excluded from this disclosure, including the types of worker excluded: All workers have been included in this disclosure.
g. Any contextual information necessary to understand how the data have been compiled, such as any standards, methodologies, and assumptions used: data compiled through employee / supervisor reporting and site clinic reports for injuries</t>
  </si>
  <si>
    <t>a. For all employees:
i. The number of fatalities as a result of work-related injury: 0
ii. The rate of recordable work-related injuries (TRIFR): 0.49%
iii. The number recordable work-related injuries: 3%
iv. The main types of work-related injury: First Aid, Medical Treatment, Restricted Duty and Lost Time Injuries
v. The number of hours worked: 1,221,238 hrs.
vi. Near miss frequency rate (NMFR): 23.09%
b. For all workers who are not employees but whose work and/or workplace is controlled by the organization:
i. The number of fatalities as a result of work-related injury: 0 
ii. The rate of recordable work-related injuries (TRIFR): 1.31%
iii. The number and rate of recordable work-related injuries: 4%
iv. The main types of work-related injury: (FAI) First Aid Injury, (MTI) Medical Treatment Injury, (RDI) Restricted Duty Injury, (LTI) Lost Time Injury
v. The number of hours worked: 609,174 hours
c. The work-related hazards that pose a risk of high-consequence injury:
Reportable incidents and Life Saving Behaviors are defined as:
1) Unexpected major ground fall or subsidence, whether on surface or underground, which endangers people or damages equipment or poses a threat to people or property,
2) Cracking or subsidence of a dam or impoundment dike, unexpected seepage or appearance of springs on the outer face of a dam or dike; loss of adequate freeboard, washout or significant erosion of a dam or dike, any of which might adversely affect the integrity of such structures,
3) Any accident involving a mine hoisting plant and including sheaves, hoisting rope, shaft conveyance, shaft, shaft timber, or head frame structure,
4) Unexpected inrush of water, mud, slurry, or debris,
5) Premature or unexpected explosion of explosives, gas or any dust,
6) Significant inflow or release of explosive or other dangerous gas,
7) Unplanned stoppage of the main underground ventilation system,
8) A mine vehicle going out of control,
9) Outbreak of fire if it endangers persons or threatens or damages equipment and all underground fires,
10) Electrical equipment failure or incident that causes or threatens to cause injury to persons or damage to equipment or property, and 
11) Any other unusual accident or unexpected event which had the potential to result in serious injury.
Investigations and a Root Cause Analysis must be conducted when an Actual or Potential Risk  Ranking of Moderate, Major or Catastrophic is assessed
d. Any actions taken or underway to eliminate other work-related hazards and minimize risks using the hierarchy of controls:  Mitigation of work related hazards is conducted in accordance with the hierarchy of controls with PPE being utilized when controls higher up the hierarchy cannot be utilized
e. Whether the rates have been calculated based on 200,000 or 1,000,000 hours worked: 200,000
f. Whether and, if so, why any workers have been excluded from this disclosure, including the types of worker excluded: All workers have been included in this disclosure.
g. Any contextual information necessary to understand how the data have been compiled, such as any standards, methodologies, and assumptions used: Hours tracked through our Genetec accountability system and SAP, Standards pulled from HSRC, WSBC, and ICMM</t>
  </si>
  <si>
    <t>b. For all workers who are not employees but whose work and/or workplace is controlled by the organization:
i. The number of fatalities as a result of work-related injury: 0 
ii. The rate of recordable work-related injuries (TRIFR): 0%
iii. The number and rate of recordable work-related injuries: 0%
iv. The main types of work-related injury: (FAI) First Aid Injury, (MTI) Medical Treatment Injury, (RDI) Restricted Duty Injury, (LTI) Lost Time Injury
v. The number of hours worked: 241454 hours
c.i- Using the Hazard and Risk Analysis tool for each process, that includes exposure, probability and consequences.
ii- None
iii- Work operating procedures.
Contractor control procedures.
Monitoring of electrical and equipment maintenance programs.
Monitoring of electrical installations.
Safety procedures for electrical interventions
Lockout-tagout and lockout procedure 
Monitoring of heavy machinery maintenance
Use of safe scaffolding systems
Inspection programs for areas and equipment
Task Observation 
Safety talks
Investigations and a Root Cause Analysis must be conducted when an Actual or Potential Risk  Ranking of Moderate, Major or Catastrophic is assessed
d. Continuous application of the aforementioned controlled
e. Whether the rates have been calculated based on 200,000 or 1,000,000 hours worked: 200,000
f. Whether and, if so, why any workers have been excluded from this disclosure, including the types of worker excluded: All workers have been included in this disclosure.
g. Any contextual information necessary to understand how the data have been compiled, such as any standards, methodologies, and assumptions used: The data reported were obtained from the review of documents such as:  Supervisor report
Payroll System (TRESS)- Man-hours calculation report,  Monthly KPIs, Training records. Accident and near-misses report record, record and follow-up of findings in safety inspections.</t>
  </si>
  <si>
    <t>New Gold has Health and Safety Management systems in place outline requirements for data collection and reporting. ICMM standards are also used for guidance on data reporting to this regard.</t>
  </si>
  <si>
    <t>a. For all employees: 
i. The number of fatalities as a result of work-related ill health; 0
ii. The number of cases of recordable work-related ill health; 0
iii. The main types of work-related ill health: Examples of work related ill health can include: Silicosis, occupational cancer (lung), respiratory/ skin sensitization, vibration induced injury, noise induced hearing loss
b. For all workers who are not employees but whose work and/or workplace is controlled by the organization:
i. The number of fatalities as a result of work-related ill health; 0
ii. The number of cases of recordable work-related ill health; 0
iii. The main types of work-related ill health: Not available.
c. The work-related hazards that pose a risk of ill health, including: 
i. how these hazards have been determined: Primary occ health hazards present at NAF include: 
- Noise 
- Respirable crystalline silica / dust PNOS 
- Diesel particulate matter 
- Lead 
- Arsenic 
- Welding fume (Primarily manganese, also includes nickel, aluminum and other metals) 
- Carbon disulfide 
- Isocyanates 
- Vibration (hand arm + whole body) 
- Fatigue 
- Temperature extremes 
- Biological hazards (COVID-19) 
- Soft tissue injury through repetitive use.   
NAF has identified occupational health hazards by using a formal industrial hygiene hazard identification risk assessment method (IH-HIRA). 
Chemical hazards are identified from safety data sheets, analysis of ore, concentrate and tailings.  - Hazards are assessed qualitatively and quantitatively  
- Personal sampling is performed according to the NIOSH manual of analytical methods. 
- Noise is assessed according to CSA Z107.56 Measurement of Occupational Noise Exposure 
- Analysis of sampling data is performed according to the AIHA Strategy for Managing and Assessing Occupational Exposures
ii. which of these hazards have caused or contributed to cases of ill health during the reporting period: None
iii. actions taken or underway to eliminate these hazards and minimize risks using the hierarchy of controls: NAF addresses all hazards  according to the hierarchy of control methodology, as demonstrated with the principle underground respiratory hazards, diesel particulate matter (DPM) and respirable dust/silica. DPM is controlled by adoption of battery electric equipment where feasible; purchase of Tier 4 final engines on new diesel equipment; retrofitting diesel particulate filters to existing equipment; use of enclosed cabins and finally use of respiratory protection. Respirable dust/silica is controlled through use of water suppression (drilling, roads wetting, etc.), use of enclosed equipment and respiratory protection. When airborne hazards cannot be controlled through engineering controlled through respiratory protection in accordance with CSA Z94.4-11.  All new chemicals entering site are reviewed to ensure appropriate safe guards are in place to prevent exposure to harmful chemicals
d. Whether and, if so, why any workers have been excluded from this disclosure, including the types of worker excluded: None
e. Any contextual information necessary to understand how the data have been compiled, such as any standards, methodologies, and assumptions used: Airborne sampling data is collected according to published NIOSH methods. Statistical analysis of sampling data is analyzed according to the AIHA strategy for assessing and managing occupational exposures.</t>
  </si>
  <si>
    <t>a.0
b.0
c. Primary occ health hazards present at NAF include: 
- Noise 
- Respirable crystalline silica / dust PNOS 
- Diesel particulate matter 
- Lead 
- Arsenic 
- Welding fume (Primarily manganese, also includes nickel, aluminum and other metals) 
- Carbon disulfide 
- Isocyanates 
- Vibration (hand arm + whole body) 
- Fatigue 
- Temperature extremes 
- Biological hazards (COVID-19) 
- Soft tissue injury through repetitive use.   
NAF has identified occupational health hazards by using a formal industrial hygiene hazard identification risk assessment method (IH-HIRA). 
Chemical hazards are identified from safety data sheets, analysis of ore, concentrate and tailings.  - Hazards are assessed qualitatively and quantitatively  
- Personal sampling is performed according to the NIOSH manual of analytical methods. 
- Noise is assessed according to CSA Z107.56 Measurement of Occupational Noise Exposure 
- Analysis of sampling data is performed according to the AIHA Strategy for Managing and Assessing Occupational Exposures.
NAF addresses all hazards  according to the hierarchy of control methodology, as demonstrated with the principle underground respiratory hazards, diesel particulate matter (DPM) and respirable dust/silica. DPM is controlled by adoption of battery electric equipment where feasible; purchase of Tier 4 final engines on new diesel equipment; retrofitting diesel particulate filters to existing equipment; use of enclosed cabins and finally use of respiratory protection. Respirable dust/silica is controlled through use of water suppression (drilling, roads wetting, etc), use of enclosed equipment and respiratory protection. When airborne hazards cannot be controlled through engineering controlled through respiratory protection in accordance with CSA Z94.4-11. 
-  All new chemicals entering site are reviewed to ensure appropriate safe guards are in place to prevent exposure to harmful chemicals
d. no workers have been excluded from this disclosure
e. Airborne sampling data is collected according to published NIOSH methods. Statistical analysis of sampling data is analyzed according to the AIHA strategy for assessing and managing occupational exposures.</t>
  </si>
  <si>
    <t>a. For all employees: 
i. The number of fatalities as a result of work-related ill health; 0
ii. The number of cases of recordable work-related ill health; 0
iii. The main types of work-related ill health: No work-related illness reported
b. For all workers who are not employees but whose work and/or workplace is controlled by the organization:
i. The number of fatalities as a result of work-related ill health; 0
ii. The number of cases of recordable work-related ill health; 0
iii. The main types of work-related ill health: No work-related illness reported
c. The work-related hazards that pose a risk of ill health, including: 
i. Silicosis and chemical exposure (lead, Hg, CN, SO2, welding fumes) are the primary health hazards for the site.  Hazards were determined through risk assessments and exposure frequency of the workers   
ii. which of these hazards have caused or contributed to cases of ill health during the reporting period: None
iii. actions taken or underway to eliminate these hazards and minimize risks using the hierarchy of controls: Rainy River has programs in place that address the hazards and risks associated with exposures to dust, lead, mercury and hazardous substances in general. The programs cover exposure, and mitigative measures to reduce exposure from engineered controls such as ventilation to required PPE and work practices.  
Existing programs include: SAF-PRG-002 Mercury Control Program, SAF-PRG-005 Respiratory Protection Program, SAF-PRG-009 Lead Assessment and Control Program, SAF-PRG-010 Silica Assessment and Control Program,  SAF-PRG-003 Hazardous Product Management Program, SAF-PRF-039 Workplace Hazard Monitoring Program, SAF-PRG-0025 Noise Exposure Monitoring Program.
Programs are reviewed regularly and updated as necessary
d. Whether and, if so, why any workers have been excluded from this disclosure, including the types of worker excluded: None
e. Any contextual information necessary to understand how the data have been compiled, such as any standards, methodologies, and assumptions used: Work-related ill health data collected from site reporting.  No work-related illness reported at site. Control programs for hazardous substance exposures developed using risk assessments and industry standards based on regulations such as O.Reg. 490/09 (Designated Substances)</t>
  </si>
  <si>
    <t>a.0
b.0
c. Silicosis and chemical exposure (lead, Hg, CN, SO2, welding fumes) are the primary health hazards for the site.  Hazards were determined through risk assessments and exposure frequency of the workers. No ill-health cases reported to date.
Rainy River has programs in place that address the hazards and risks associated with exposures to dust, lead, mercury and hazardous substances in general. The programs cover exposure, and mitigative measures to reduce exposure from engineered controls such as ventilation to required PPE and work practices.  
Existing programs include: SAF-PRG-002 Mercury Control Program, SAF-PRG-005 Respiratory Protection Program, SAF-PRG-009 Lead Assessment and Control Program, SAF-PRG-010 Silica Assessment and Control Program,  SAF-PRG-003 Hazardous Product Management Program, SAF-PRF-039 Workplace Hazard Monitoring Program, SAF-PRG-0025 Noise Exposure Monitoring Program
d. No exclusions
e. Work-related ill health data collected from site reporting.  No work-related illness reported at site. Control programs for hazardous substance exposures developed using risk assessments and industry standards based on regulations such as O.Reg. 490/09 (Designated Substances)</t>
  </si>
  <si>
    <t>a.0
b.0
c. Through the risk analysis of activities, that is done with the participation of those responsible for area, safety and medical service
Work operating procedures.
Procedure and training in handling loads
Monitoring of electrical and equipment maintenance programs.
Monitoring of electrical installations.
Safety procedures for electrical interventions
Lockout-tagout and lockout procedure 
Use of safe scaffolding systems
Inspection programs for areas and equipment
Task Observation 
Safety talks
COVID 19 Protocols
d. None
e. Workers' health status Report provided by the Medical Service
Measurement of agents such as lighting 
Closure Activities Risk Analysis  is carried out, following a qualitative methodology, using the criteria of the Occupational safety and health conditions established in Mexican regulation and statements</t>
  </si>
  <si>
    <t>a. For all employees: b. For all workers who are not employees but whose work and/or workplace is controlled by the organization:
The main types of potential occupational work related ill health are but not limited to:
- Noise induced Hearing loss
- Musculoskeletal disorders due  poor ergonomics, vibration and repetitive strain injury
- Skin Disease related to chemical exposures
- Respiratory disease related to prolonged and unprotected exposure to Silica and Diesel particulate
- Elevated blood lead level concentration 
c. The work-related hazards that pose a risk of ill health, including: 
i. how these hazards have been determined: These hazards have been determined through Occupational hygiene programs and professionals through anticipation, recognition and control through guidance of the American Conference of Governmental Industrial Hygienists. regular monitoring programs are in place and measured in accordance with ACGIH and Governmental regulation and allowable exposure limits. 
ii. which of these hazards have caused or contributed to cases of ill health during the reporting period: None
iii. actions taken or underway to eliminate these hazards and minimize risks using the hierarchy of controls: Preventive measures in place to reduce likelihood and potential of work relate ill health risks are managed with hierarchy of control priority and done in various ways. Muscoskelatal  disorders are pre-assessed through physical demand analysis, ergonomic assessments, equipment maintenance  programs, and purchase of ergonomically suitable work stations to reduce risks.DPM and silica exposure risk is reduced by managing ventilation systems and dust control methods along with starting to transition some of the mining equipment fleet utilized underground from Diesel to electric in order to reduce exposure. PPE is used as a last line of defense in respect to hierarchy of control.
d. Whether and, if so, why any workers have been excluded from this disclosure, including the types of worker excluded: No workers have been excluded from this disclosure.</t>
  </si>
  <si>
    <t>General Disclosures - Activities and Workers</t>
  </si>
  <si>
    <t>i. Headcount of all active and Inactive employees, all employees are 1.0 FTE except for 2 employees working casual schedule and reporting hours
ii. At the end of the reporting period, December 31, 2023</t>
  </si>
  <si>
    <t>Active and Inactive employees, all employees are 1.0 FTE except for 4 employees working casual schedule and reporting hours. As of December 31, 2022</t>
  </si>
  <si>
    <t xml:space="preserve">i. Full Time includes all 1.0 FTE employees as well as permanent coach drivers with less than 1.0FTE. All others are considered part time. 
ii.  At the end of the reporting period, December 31, 2023 </t>
  </si>
  <si>
    <t>Active and Inactive employees, all employees are 1.0 FTE except for 4 employees working casual schedule and reporting hours. As of December 31, 2024</t>
  </si>
  <si>
    <t xml:space="preserve">No additional information required. All context clarification included in prior entry. </t>
  </si>
  <si>
    <t>No additional information required. All context clarification included in prior entry.</t>
  </si>
  <si>
    <t>Workers who are not employees do not perform a significant portion of New Gold activities. In the case that subcontractors and consultants are hired, they are subject matter experts and a contract is issued to both parties 
outlining their function and activities.
Data is compiled using SAP reporting. No significant trends identified nor any assumptions made</t>
  </si>
  <si>
    <t>Generally, many of the contractors perform operational services and equipment maintenance. In addition, a smaller amount would be involved with consultation services, as well as specific technical services that are not available through New Gold Employees.</t>
  </si>
  <si>
    <t>c. describe significant fluctuations in the number of workers who are not employees during the reporting period and between reporting periods.</t>
  </si>
  <si>
    <t>i. life insurance: Provided to permanent FTE employees and permanent part time with more than 24 hours per week.
ii. health care: Provided to Full Time, Temporary (greater than 6 months) employees, and part time (greater than 24 hours per week) employees
iii. disability and invalidity coverage: Provided to permanent FTE employees and permanent part time with more than 24 hours per week who have worked a minimum of 3 months.
iv. parental leave: Provided to all employees
v. retirement provision: Provided to permanent FTE employees and permanent part time with more than 24 hours per week.
vi. stock ownership: Depending on level of position in company.
vii. others: Permanent FTE employees and permanent part time with more than 24 hours per week employees are also provided with an annual amount that is allocated towards a Health Care Spending Account, or a Taxable Lifestyle Spending Account. (Employee's choice).</t>
  </si>
  <si>
    <t>a. i. AT RR benefits such as medical, dental, disability, sick days are only offered to full time employees.
ii. Full time only
iii. Full time only
iv. Legislated leave would apply to all employees as per legislation.
v. Full time only
vi. Depending on level of position in company
vii. Full time employees are also provided with an annual amount that is allocated towards a Health Care Spending Account, or a Taxable Lifestyle Spending Account. (Employee's choice).
b. Rainy River</t>
  </si>
  <si>
    <t xml:space="preserve">a. i. All CSP employees have the benefit of life insure
ii. In health care, employees have the benefit of: On-site medical care, Public health affiliation, Reimbursement of minor medical expenses, Non-union employees have major medical, insurance.
iii.All CSP employees have the benefit of being affiliated in the Mexican Social Welfare Institute that ensures disability coverage. Non-unionized employees have health insurance covering some type of disability.
iv. Male employees have the benefit of enjoying 5 business days, Female employees have 84 days granted for maternity leave
v. Mexican Social Welfare Institute has different plans for retirement
vi. Some CSP employees have the annual RSU benefit
vii. Other benefit are: Food bonus, Safety bonus, Saving fund
</t>
  </si>
  <si>
    <t>3 weeks. In collective bargaining agreements, the month of negotiation (February) is established, changes must be revealed and registered within 5 business days.</t>
  </si>
  <si>
    <t>International Woman in Resource s Mentoring Program, in partnership with the International Women in Mining - IWRMP provides a high-quality framework which facilitates the mentoring relationship and allows both mentee and mentor to benefit from the experience. The focus of mentorship is on setting career goals and plans and achieving them. IWRMP strategically aligns mentors with mentees. The structured format provides the highest level of support and regular engagement milestones, beginning with a thought-provoking training session and comprehensive guidance documents for mentors and mentees. Ignite Women's Leadership Program - The objectives of the program are: Support the professional advancement of women and help women gain self-awareness and skills to grow
their careers and proactively reach their highest level of potential. Help women create career sponsorship organically as a result of relationship building. Develop female leaders who are ready to fill senior-level roles, ultimately creating more diverse and more robust teams at all levels. Help female employees build a unique and cross-functional network of peers to support increased job satisfaction, job retention and the ability to influence more broadly in their role. Share research-based information on women in leadership and career advancement. Deliver easy-to-implement tools to replicate what highly successful leaders do well and help participants hurdle the most common career &amp; leadership challenges. Apprenticeship Training- NAF offers internal employees the opportunity to apply for and obtain fully sponsored apprenticeships in Electrical, Instrumentation, Millwright, Heavy Duty Mechanics, Warehousing and Welding.  Through a partnership with SSN we also offer apprenticeships only available to SSN members, the education is funded by SSN and the position is funded by NAF.  In addition in 2023 we offered an apprenticeship opportunity only to female employees to support increasing female representation in trades. Effective Leadership Development - through the Ascencia group we offer ELD to current leaders or those identified as up and coming leaders to complete this program.  The programs goals are to : Identify key areas the organization should focus on to achieve success. Develop leaders who, in turn, empower their people to use their untapped talents and abilities.  Give direction to an effective solution and deliver measurable results. Practice a highly effective strategic and leadership model. Mental Health First Aid Training in partnership with the Mental Health Commission of Canada, the MHFA Standard has been proven to give participants the tools to recognize signs of decline in mental well-being, the ability to talk about their mental health, the knowledge to discuss professional and other supports that could help with recovery or improved mental well-being. The confidence to reach out to these supports, the tools to assist during a mental health or substance use crisis, and, the knowledge to use MHFA actions to maintain one’s own mental wellness. Professional Supervisor in partnership with Ascencia it include modules that cover the roles and responsibilities of a supervisor very clearly, and also emphasize the skills required for supervisors to become better leaders of people and how to create environments where people feel motivated to go the extra mile within a culture where people actively care for one another. Our approach aims at improving the behavior and engagement of Supervisors, which in turn improves the engagement and motivation of front-line workers.</t>
  </si>
  <si>
    <t>New Gold's new Mill Training Centre is now complete. Located near the mill complex, this marks an exciting step towards New Gold’s aim of reaching the highest standard of operational excellence. This dedicated space allows us to create a top-notch location for learning and development of our unique, growing team. We would like to extend our gratitude to everyone who helped make this possible. A special thanks goes to the Site Services team, namely Steve Fry and Kristan Wilson who quickly assisted with the renovations in a show of interdepartmental generosity. This exemplified the New Gold value of teamwork and we look forward to returning the favour.
New Gold Rainy River continued to offer numerous training opportunities and initiatives to employees. Examples of such opportunities include but are not limited to the following:
-New Supervisor Training - Specific training for those employees who have just signed on in a leadership position with people that report directly to them
-ELD Training (Effective Leadership Development) - Offered to Manager and Superintendent level employees to enhance leadship ability in management teams.
-Education &amp; Tuition Policy - Supports employee driven initiative to further they education and attain certifications relative to their respective roles.
-IGNITE - Women's Leadership Training - Through a partnership with Leader in Motion - New Gold provided training for Women  to support their professional advancement and help gain skills to proactively reach their highest level of potential.</t>
  </si>
  <si>
    <t>New Gold launched  Assertiveness for Women in Business training in partnership with the Canadian Management Centre which involved participation from 32 female employees attending across the company. The outcome of this session is to provide women professionals, managers and supervisors with tools to increase their effectiveness in  communication, conflict resolution, delegation, and action-planning skills. In addition, a cross-section of  15 women across the company participated  in the Ignite Women's Leadership Development Program. The program included a combination of facilitator led training and peer mentoring.   The outcome of the program involved equipping participants with tools to increase their effectiveness in role, navigate career development conversations and established a strong set of peer coaches they could lean on beyond the program. New Gold also sponsored three women in the International Women in Mining (IWiM)Mentorship Program. IWiM is a global organization committed to advancing women in mining and aims to lead global change towards gender equality in the industry.  The program was designed to match participants with a dedicated coach from other mining organizations.  Additionally, New Gold is a proud IWiM Champion sponsor. New Gold partnered with the Mining Industry Human Resources Council  (MiHR) to continue offering mandatory diversity training including: Gender Equity in Mining, Intercultural Awareness, and Indigenous Awareness. As part of our ongoing commitment to Equity, Diversity and Inclusion, the Company also introduced Microinequities: Managing Unconscious Bias training which included participation from our Executive Team and  Board of Directors. New Gold also invested in Leadership and Development training for Leaders through its Ascencia training within their Operations. Every New Gold leader also attends mandatory Leadership Contract training which establishes the company expectations regarding Leadership behaviours.The company also offers a quarterly Leadership Academy to all employees.  Presenters include internal and external subject matter experts and link to New Gold's Strategic Pillars.</t>
  </si>
  <si>
    <t>a. Type and scope of programs implemented and assistance provided to upgrade employee skills:
- Internal Training - equipment training is built into the career progressions of Mill, Surface and Mine Operators.  
- Apprenticeships are offered internally to current employees to increase their education and skill sets.  
- Education and Tuition guidelines outline what kind of external courses and education NAF will fund. 
- Internal Development roles provide employees exposure to leadership positions, other departments or different skill sets to provide a risk free training of new positions they may wish to pursue.
b. Transition assistance programs provided to facilitate continued employability and the management of career endings resulting from retirement or termination of employment: 
- Annual RRSP training is provided to assist employees in planning for their retirement. 
- Outplacement services are provided by a third part upon termination of employment, they provide interview preparations, resume review, and career coaching.</t>
  </si>
  <si>
    <t xml:space="preserve">a. Type and scope of programs implemented and assistance provided to upgrade employee skills:
- Supervisory common core 
- JHSC certification
- Ministry of Labour, Training and Skills Development modules for mining, milling and equipment operators (MTCU)
-Apprenticeship Program (On the job learning)
- New Supervisor Training - Specific training for those employees who have just signed on in a leadership position with people that report directly to them
-ELD Training (Effective Leadership Development) - Offered to Manager and Superintendent level employees to enhance leadship ability in management teams.
-Education &amp; Tuition Policy - Supports employee driven initiative to further they education and attain certifications relative to their respective roles.
-IGNITE - Women's Leadership Training - Through a partnership with Leader in Motion - New Gold provided training for Women  to support their professional advancement and help gain skills to proactively reach their highest level of potential.
b. Transition assistance programs provided to facilitate continued employability and the management of career endings resulting from retirement or termination of employment: 
- Rainy River may utilize the services of a 3rd party company to assist employees during times of transition of employment (for approved cases only)
</t>
  </si>
  <si>
    <t>a.Supervisory common core 
JHSC certification
Ministry of Labour, Training and Skills Development modules for mining, milling and equipment operators.
-Apprenticeship Program (On the job learning)
Human Resources:
Rainy River implemented an updated Education and Tuition Policy aimed at providing financial assistance to employees looking to upgrade their education/training/certifications relevant to their position within the company.
b. Line of progression developed in  operational roles to ensure training continues and advancement is applied in a consistent manner.
Training departments continue to offer training and refresher training for skills.
Professional Supervisor, Six Sigma, LinkedIn Learning, Competent Supervisor, JHSC Certification, TapRoot Investigation, and Workplace Inspections are all examples of course and programs offered to employees through Rainy River</t>
  </si>
  <si>
    <t>a.Line of progression developed in  operational roles to ensure training continues and advancement is applied in a consistent manner.
Training departments continue to offer training and refresher training for skills.
Professional Supervisor, Six Sigma, LinkedIn Learning, Competent Supervisor, JHSC Certification, TapRoot Investigation, and Workplace Inspections are all examples of course and programs offered to employees through Rainy River
b.Identify people who can apply for a retirement plan, advising them with our team of lawyers and administrators to make the proper retirement management.</t>
  </si>
  <si>
    <t>a. Type and scope of programs implemented and assistance provided to upgrade employee skills:
- New Gold launched  Assertiveness for Women in Business training in partnership with the Canadian Management Centre which involved participation from 32 female employees attending across the company. The outcome of this session is to provide women professionals, managers and supervisors with tools to increase their effectiveness in  communication, conflict resolution, delegation, and action-planning skills. 
- In addition, a cross-section of  15 women across the company participated  in the Ignite Women's Leadership Development Program. The program included a combination of facilitator led training and peer mentoring.   The outcome of the program involved equipping participants with tools to increase their effectiveness in role, navigate career development conversations and established a strong set of peer coaches they could lean on beyond the program. 
- New Gold also sponsored three women in the International Women in Mining (IWiM)Mentorship Program. IWiM is a global organization committed to advancing women in mining and aims to lead global change towards gender equality in the industry.  The program was designed to match participants with a dedicated coach from other mining organizations.  Additionally, New Gold is a proud IWiM Champion sponsor. 
- New Gold partnered with the Mining Industry Human Resources Council  (MiHR) to continue offering mandatory diversity training including: Gender Equity in Mining, Intercultural Awareness, and Indigenous Awareness. 
- As part of our ongoing commitment to Equity, Diversity and Inclusion, the Company also introduced Microinequities: Managing Unconscious Bias training which included participation from our Executive Team and  Board of Directors.  
- New Gold also invested in Leadership and Development training for Leaders through its Ascencia training within their Operations. Every New Gold leader also attends mandatory Leadership Contract training which establishes the company expectations regarding Leadership behaviors. 
- The company also offers a quarterly Leadership Academy to all employees.  Presenters include internal and external subject matter experts and link to New Gold's Strategic Pillars. 
- In May 2023, Mental Health Training was provided at the employee and manager level. Over 40 participants attended the virtual training sessions, which educated participants about common mental health issues and provided them with tools &amp; resources to manage these issues.
b. Transition assistance programs provided to facilitate continued employability and the management of career endings resulting from retirement or termination of employment:
- Engaging with LHH for outplacement assistance for employment terminations Encouraging the use of Employee and Family Assistance Plan for retiring employees.</t>
  </si>
  <si>
    <t>All employees are provided cultural awareness training during orientation. Subject specific training on arts, culture, story telling or Canadian Indigenous history is provided throughout the year.</t>
  </si>
  <si>
    <r>
      <t xml:space="preserve">a. Reported at Corporate
b. Percentage of employees per employee category in each of the following diversity categories:
i. Gender: Female: 16.96%, Male: 82.9%
ii. Age group: Under 30 years old: 14%, 30-50 years old: 69.5%, Over 50 years old: 16.5%
</t>
    </r>
    <r>
      <rPr>
        <sz val="11"/>
        <color rgb="FFFF0000"/>
        <rFont val="Arial"/>
        <family val="2"/>
      </rPr>
      <t>iii. Other indicators of diversity where relevant (such as minority or vulnerable groups): 0</t>
    </r>
  </si>
  <si>
    <t>a. Reported at Corporate
b. Percentage of employees per employee category in each of the following diversity categories:
i. Gender: Female: 18.25%, Male: 81.75%
ii. Age group: Under 30 years old: 15.28%, 30-50 years old: 68.55%, Over 50 years old: 16.17%</t>
  </si>
  <si>
    <r>
      <t xml:space="preserve">a. Reported at Corporate
b. Percentage of employees per employee category in each of the following diversity categories:
i. Gender: Female: 17.98%, Male: 82.02%
ii. Age group: Under 30 years old: 26.32%, 30-50 years old: 49.94%, Over 50 years old: 23.74%
</t>
    </r>
    <r>
      <rPr>
        <sz val="11"/>
        <color rgb="FFFF0000"/>
        <rFont val="Arial"/>
        <family val="2"/>
      </rPr>
      <t>iii. Other indicators of diversity where relevant (such as minority or vulnerable groups): 0</t>
    </r>
  </si>
  <si>
    <t>a. Percentage of individuals within the organization’s governance bodies in each of the following diversity categories:       
i. Gender:
ii. Age Group: Under 30 years old: 0 30-50 years old: 30%, Over 50 years old: 70%
iii. Other indicators of diversity where relevant (such as minority or vulnerable groups): 0
b. Percentage of employees per employee category in each of the following diversity categories:
i. Gender: Female: 28%, Male: 72%
ii. Age group: Under 30 years old: 11%, 30-50 years old: 72%, Over 50 years old: 17%
iii. Other indicators of diversity where relevant (such as minority or vulnerable groups): 0</t>
  </si>
  <si>
    <r>
      <t xml:space="preserve">a. Percentage of individuals within the organization’s governance bodies in each of the following diversity categories:       
i. Gender: Female: 43%, Male: 57%
ii. Age Group: Under 30 years old: 0 30-50 years old: 0, Over 50 years old: 100%
</t>
    </r>
    <r>
      <rPr>
        <sz val="11"/>
        <color rgb="FFFF0000"/>
        <rFont val="Arial"/>
        <family val="2"/>
      </rPr>
      <t>iii. Other indicators of diversity where relevant (such as minority or vulnerable groups): 0</t>
    </r>
    <r>
      <rPr>
        <sz val="11"/>
        <rFont val="Arial"/>
        <family val="2"/>
      </rPr>
      <t xml:space="preserve">
b. Percentage of employees per employee category in each of the following diversity categories:
i. Gender: Female: 42%, Male: 57%
ii. Age group: Under 30 years old: 8%, 30-50 years old: 71%, Over 50 years old: 21%
</t>
    </r>
    <r>
      <rPr>
        <sz val="11"/>
        <color rgb="FFFF0000"/>
        <rFont val="Arial"/>
        <family val="2"/>
      </rPr>
      <t>iii. Other indicators of diversity where relevant (such as minority or vulnerable groups): 0</t>
    </r>
  </si>
  <si>
    <t>a. Total number of incidents of discrimination during the reporting period: 2
b. Status of the incidents and actions taken with reference to the following:
i. Number of incidents reviewed by the organization: 2
ii. Number of remediation plans being implemented: All incidents of discrimination (if the allegation of discrimination was supported) would have included a corrective action based on the severity of the incident as well as mandatory policy review concerning respective workplace/ code of conduct (which include information regarding discrimination).
iii. Number of remediation plans that have been implemented, with results reviewed through routine internal management review processes: Not applicable
iv. Number of Incidents no longer subject to action: 2</t>
  </si>
  <si>
    <t>a. 3
b. i. 3
ii. All investigations (if the allegation of discrimination was supported) would have included a corrective action based on the severity of the incident as well as mandatory policy review concerning respective workplace/ code of conduct (which include information regarding discrimination).
iii. Not applicable
iv. 3</t>
  </si>
  <si>
    <r>
      <rPr>
        <b/>
        <sz val="11"/>
        <rFont val="Arial"/>
        <family val="2"/>
      </rPr>
      <t>Analysts Corner</t>
    </r>
    <r>
      <rPr>
        <sz val="11"/>
        <rFont val="Arial"/>
        <family val="2"/>
      </rPr>
      <t xml:space="preserve">
GRI 2: General Disclosures  a. b. See chart above. c. i. Disclosure based on headcount of active and inactive employees at the end of the reporting period (as of December 31, 2022). d. No additional contextual information required to understand the data reported under 2-7-a and 2-7-b. e. No significant fluctuations in headcount during reporting period.</t>
    </r>
  </si>
  <si>
    <r>
      <rPr>
        <b/>
        <sz val="11"/>
        <rFont val="Arial"/>
        <family val="2"/>
      </rPr>
      <t>Analysts Corner</t>
    </r>
    <r>
      <rPr>
        <sz val="11"/>
        <rFont val="Arial"/>
        <family val="2"/>
      </rPr>
      <t xml:space="preserve">
a. See chart above. i. ii. Most contractors perform operational services, including maintenance. Some are involved with consultation services, as well as specific technical services. b. i. Disclosure based on headcount of workers; ii. at the end of the reporting period (as of December 31, 2022). c. No significant fluctuations in headcount during reporting period.
</t>
    </r>
  </si>
  <si>
    <r>
      <rPr>
        <b/>
        <sz val="11"/>
        <rFont val="Arial"/>
        <family val="2"/>
      </rPr>
      <t>Analysts Corner</t>
    </r>
    <r>
      <rPr>
        <sz val="11"/>
        <rFont val="Arial"/>
        <family val="2"/>
      </rPr>
      <t xml:space="preserve">
GRI 202-2 Proportion of senior management hired from the local community
a. See chart above. b. The definition used for ‘senior management’ at operational sites includes Department Managers and General Manager and Senior Leadership at Corporate. c. The organization’s geographical definition of ‘local’ is 100 km of the operation. d. The definition used for ‘significant locations of operation’ includes: New Afton Mine, Rainy River Mine, and Corporate.
</t>
    </r>
  </si>
  <si>
    <r>
      <rPr>
        <b/>
        <sz val="11"/>
        <rFont val="Arial"/>
        <family val="2"/>
      </rPr>
      <t>Analysts Corner</t>
    </r>
    <r>
      <rPr>
        <sz val="11"/>
        <rFont val="Arial"/>
        <family val="2"/>
      </rPr>
      <t xml:space="preserve">
401-1 New employee hires and employee turnover
a. b. See chart above. c. Disclosure based on headcount of active and inactive employees at the end of the reporting period (as of December 31, 2022). d. No additional contextual information required to understand the data reported under 2-7-a and 2-7-b. e. No significant fluctuations in headcount during reporting period.</t>
    </r>
  </si>
  <si>
    <t xml:space="preserve">New Gold provides benefits which are standard for full-time employees of the organization but are not provided to temporary or part-time employees. The table below outlines the benefits as they apply to full-time and part-time employes. </t>
  </si>
  <si>
    <t xml:space="preserve">Other benefits for FTE employees include an annual amount that is allocated towards a Health Care Spending Account or a Taxable Lifestyle Spending Account.
</t>
  </si>
  <si>
    <t xml:space="preserve">Other benefits for permanent part time (more than 24 hours per week) employees include an annual amount that is allocated towards a Health Care Spending Account or a Taxable Lifestyle Spending Account.
</t>
  </si>
  <si>
    <t xml:space="preserve">Number of employees that were entitled to parental leave </t>
  </si>
  <si>
    <r>
      <t xml:space="preserve">Site level programs include but are not limited to: internal development rols, Supervisory Common Core training, Apprenticeship Program, JHSC certification, Ministry of Labour, Training and Skills Development modules for mining, milling and equipment operators (MTCU), New Supervisor Training, Effective Leadership Development Training, Education &amp; Tuition Policy. Across New Gold, programs include but are not limited to: Assertiveness for Women in Business training, Ignite Women's Leadership Development Program, International Women in Mining (IWiM), Mining Industry Human Resources Council (MiHR), Leadership and Development training, quarterly Leadership Academy to all employees, and Mental Health Training. For more, please see </t>
    </r>
    <r>
      <rPr>
        <b/>
        <sz val="11"/>
        <color rgb="FF000000"/>
        <rFont val="Arial"/>
        <family val="2"/>
      </rPr>
      <t>Social Report, Human Capital</t>
    </r>
    <r>
      <rPr>
        <sz val="11"/>
        <color rgb="FF000000"/>
        <rFont val="Arial"/>
        <family val="2"/>
      </rPr>
      <t xml:space="preserve">.
</t>
    </r>
  </si>
  <si>
    <t>Annual RRSP training is provided to assist employees in planning for their retirement. Outplacement services are provided by a third part upon termination of employment, which includes interview preparations, resume review, and career coaching. Also encouragement of the use of Employee and Family Assistance Plan for retiring employees.</t>
  </si>
  <si>
    <t>All New Gold governance body members, employees and business partners receive communications and training on New Gold's Anti-Bribery and Anti-Corruption Policy.</t>
  </si>
  <si>
    <t>The organization shall:
a.describe its governance structure, including committees of the highest governance body;
b.list the committees of the highest governance body that are responsible for decision-making on and overseeing the management of the organization’s impacts on the
economy, environment, and people;
c. describe the composition of the highest governance body and its committees by:
i. executive and non-executive members;
ii. independence;
iii. tenure of members on the governance body;
iv. number of other significant positions and commitments held by each member, and the nature of the commitments;
v. gender;
vi. under-represented social groups;
vii. competencies relevant to the impacts of the organization;
viii. stakeholder representation.</t>
  </si>
  <si>
    <t>The organization shall:
a. describe the remuneration policies for members of the highest governance body and senior executives, including:
i. fixed pay and variable pay;
ii. sign-on bonuses or recruitment incentive payments;
iii. termination payments;
iv. claw backs;
v. retirement benefits;
b. describe how the remuneration policies for members of the highest governance body and senior executives relate to their objectives and performance in relation to the management of the organization’s impacts on the economy, environment, and people</t>
  </si>
  <si>
    <t>The organization shall:
a. describe how it embeds each of its policy commitments for responsible business conduct throughout its activities and business relationships, including:
i. how it allocates responsibility to implement the commitments across different l levels within the organization;
ii. how it integrates the commitments into organizational strategies, operational policies, and operational procedures;
iii. how it implements its commitments with and through its business relationships;
iv. training that the organization provides on implementing the commitments.</t>
  </si>
  <si>
    <t>The reporting organization shall report the following information: 
a. Total number and nature of confirmed incidents of corruption.
b. Total number of confirmed incidents in which employees were dismissed or disciplined for corruption. Total number of confirmed incidents when contracts with business partners were terminated or not renewed due to violations related to corruption.
c. Public legal cases regarding corruption brought against the organization or its employees during the reporting period and the outcomes of such cases.</t>
  </si>
  <si>
    <t>The reporting organization shall report the following information:
a. All tax jurisdictions where the entities included in the organization’s audited consolidated financial statements, or in the financial information filed on public record, are resident for tax purposes.
b. For each tax jurisdiction reported in Disclosure 207-4-a:
i. Names of the resident entities;
ii. Primary activities of the organization;
iii. Number of employees, and the basis of calculation of this number;
iv. Revenues from third-party sales;
v. Revenues from intra-group transactions with other tax jurisdictions;
vi. Profit/loss before tax;
vii. Tangible assets other than cash and cash equivalents;
viii. Corporate income tax paid on a cash basis;
ix. Corporate income tax accrued on profit/loss;
x. Reasons for the difference between corporate income tax accrued on profit/loss and the tax due if the statutory tax rate is applied to profit/loss before tax.
c. The time period covered by the information reported in Disclosure 207-4.
Compilation Requirements
2.1 When compiling the information specified in Disclosure 207-4, the reporting organization shall report information for the time period covered by the most recent audited consolidated financial statements or financial information filed on public record. If information is not available for this time period, the organization may report information for the time period covered by the audited consolidated financial statements, or the financial information filed on public record, immediately preceding the most recent ones.
2.2 When compiling the information specified in Disclosure 207-4-b, the reporting organization shall:
2.2.1 reconcile the data reported for Disclosures 207-4-b-iv, vi, vii, and viii with the data stated in its audited consolidated financial statements, or the financial information filed on public record, for the time period reported in Disclosure 207-4-c. Where the data reported does not reconcile with the audited consolidated financial statements, or the financial information filed on public record, the organization shall provide an explanation for this difference;
2.2.2 for Disclosure 207-4-b-ix, include corporate income tax accrued in the time period reported in Disclosure 207-4-c and exclude deferred corporate income tax and provisions for uncertain tax positions;
2.2.3 in cases where an entity is deemed not to be resident in any tax jurisdiction, provide the information for this stateless entity separately.</t>
  </si>
  <si>
    <r>
      <t xml:space="preserve">Analysts Corner
</t>
    </r>
    <r>
      <rPr>
        <sz val="11"/>
        <rFont val="Arial"/>
        <family val="2"/>
      </rPr>
      <t xml:space="preserve">302-2 Energy consumption outside of the organization a. See above. b. All contractor scope 1 fuels included c. Government of Canada Energy Conversion ables used for methodologies, assumptions, and/or calculations.
</t>
    </r>
    <r>
      <rPr>
        <vertAlign val="superscript"/>
        <sz val="11"/>
        <rFont val="Arial"/>
        <family val="2"/>
      </rPr>
      <t>1</t>
    </r>
    <r>
      <rPr>
        <sz val="11"/>
        <rFont val="Arial"/>
        <family val="2"/>
      </rPr>
      <t xml:space="preserve"> New Afton outside consumption included in site calculations</t>
    </r>
  </si>
  <si>
    <t>GRI 302: Energy (302-1, 302-2, 302-4, 302-5)</t>
  </si>
  <si>
    <t>LPRM 400: Local Procurement Due Diligence (401, 402, 403)</t>
  </si>
  <si>
    <t>LPRM 500: Methods to Incentivize Local Procurement (501, 502, 503, 504, 505, 506, 507)</t>
  </si>
  <si>
    <t>LPRM 600: External Commitments and Obligations (601, 602)</t>
  </si>
  <si>
    <t>Social Report, DEI</t>
  </si>
  <si>
    <t>EM-MM-310a.2 Number and duration of strikes and lockouts</t>
  </si>
  <si>
    <t>New Gold has not had any strikes or lockouts during the reporting period.</t>
  </si>
  <si>
    <t>EM-MM-310a.1 Percentage of workforce emplpoyed under collective agreemetns</t>
  </si>
  <si>
    <t>None of New Gold's workforce is employed under collective agreements.</t>
  </si>
  <si>
    <t>GRI 203: Indirect Economic Impacts (203-1)</t>
  </si>
  <si>
    <t>GRI 203-2</t>
  </si>
  <si>
    <t>Intensity tCO2e/kt mined ore</t>
  </si>
  <si>
    <t>Intensity tCO2e/kt processed ore</t>
  </si>
  <si>
    <t>Intensity tCO2e/kt moved ore and waste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</si>
</sst>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0.0"/>
    <numFmt numFmtId="168" formatCode="0.0%"/>
    <numFmt numFmtId="169" formatCode="_(&quot;$&quot;* #,##0_);_(&quot;$&quot;* \(#,##0\);_(&quot;$&quot;* &quot;-&quot;??_);_(@_)"/>
    <numFmt numFmtId="170" formatCode="0.000"/>
  </numFmts>
  <fonts count="56" x14ac:knownFonts="1">
    <font>
      <sz val="11"/>
      <name val="Calibri"/>
    </font>
    <font>
      <sz val="11"/>
      <color theme="1"/>
      <name val="Calibri"/>
      <family val="2"/>
      <scheme val="minor"/>
    </font>
    <font>
      <sz val="11"/>
      <color theme="1"/>
      <name val="Calibri"/>
      <family val="2"/>
      <scheme val="minor"/>
    </font>
    <font>
      <sz val="11"/>
      <name val="Calibri"/>
      <family val="2"/>
    </font>
    <font>
      <b/>
      <sz val="20"/>
      <name val="Arial"/>
      <family val="2"/>
    </font>
    <font>
      <sz val="11"/>
      <color theme="1"/>
      <name val="Arial"/>
      <family val="2"/>
    </font>
    <font>
      <b/>
      <sz val="11"/>
      <color theme="0"/>
      <name val="Arial"/>
      <family val="2"/>
    </font>
    <font>
      <sz val="11"/>
      <name val="Arial"/>
      <family val="2"/>
    </font>
    <font>
      <b/>
      <sz val="20"/>
      <color rgb="FF002855"/>
      <name val="Arial"/>
      <family val="2"/>
    </font>
    <font>
      <b/>
      <sz val="11"/>
      <color rgb="FFFFFFFF"/>
      <name val="Arial"/>
      <family val="2"/>
    </font>
    <font>
      <b/>
      <sz val="11"/>
      <color theme="1"/>
      <name val="Arial"/>
      <family val="2"/>
    </font>
    <font>
      <sz val="11"/>
      <color rgb="FFFF0000"/>
      <name val="Arial"/>
      <family val="2"/>
    </font>
    <font>
      <sz val="11"/>
      <color rgb="FF000000"/>
      <name val="Arial"/>
      <family val="2"/>
    </font>
    <font>
      <i/>
      <sz val="11"/>
      <name val="Arial"/>
      <family val="2"/>
    </font>
    <font>
      <b/>
      <sz val="11"/>
      <color rgb="FFB3995D"/>
      <name val="Arial"/>
      <family val="2"/>
    </font>
    <font>
      <sz val="11"/>
      <color rgb="FFB3995D"/>
      <name val="Arial"/>
      <family val="2"/>
    </font>
    <font>
      <b/>
      <sz val="20"/>
      <color rgb="FFB3995D"/>
      <name val="Arial"/>
      <family val="2"/>
    </font>
    <font>
      <sz val="11"/>
      <color rgb="FF5BA91D"/>
      <name val="Calibri"/>
      <family val="2"/>
      <scheme val="minor"/>
    </font>
    <font>
      <sz val="11"/>
      <color rgb="FFEFF7E8"/>
      <name val="Calibri"/>
      <family val="2"/>
      <scheme val="minor"/>
    </font>
    <font>
      <sz val="11"/>
      <color rgb="FF9673C3"/>
      <name val="Arial"/>
      <family val="2"/>
    </font>
    <font>
      <b/>
      <sz val="11"/>
      <color rgb="FF00B5E3"/>
      <name val="Arial"/>
      <family val="2"/>
    </font>
    <font>
      <sz val="11"/>
      <color rgb="FF00B5E3"/>
      <name val="Arial"/>
      <family val="2"/>
    </font>
    <font>
      <vertAlign val="subscript"/>
      <sz val="11"/>
      <color theme="1"/>
      <name val="Arial"/>
      <family val="2"/>
    </font>
    <font>
      <b/>
      <sz val="11"/>
      <color rgb="FFFF0000"/>
      <name val="Arial"/>
      <family val="2"/>
    </font>
    <font>
      <sz val="11"/>
      <name val="Calibri"/>
      <family val="2"/>
    </font>
    <font>
      <b/>
      <sz val="11"/>
      <name val="Arial"/>
      <family val="2"/>
    </font>
    <font>
      <b/>
      <sz val="11"/>
      <color rgb="FF2C8AD1"/>
      <name val="Arial"/>
      <family val="2"/>
    </font>
    <font>
      <sz val="11"/>
      <color rgb="FF2C8AD1"/>
      <name val="Calibri"/>
      <family val="2"/>
    </font>
    <font>
      <sz val="11"/>
      <color rgb="FFAFD5F5"/>
      <name val="Arial"/>
      <family val="2"/>
    </font>
    <font>
      <b/>
      <sz val="11"/>
      <color theme="0" tint="-0.249977111117893"/>
      <name val="Arial"/>
      <family val="2"/>
    </font>
    <font>
      <sz val="8"/>
      <name val="Calibri"/>
      <family val="2"/>
    </font>
    <font>
      <sz val="11"/>
      <color rgb="FFFF0000"/>
      <name val="Calibri"/>
      <family val="2"/>
    </font>
    <font>
      <b/>
      <sz val="11"/>
      <color rgb="FF8B7541"/>
      <name val="Arial"/>
      <family val="2"/>
    </font>
    <font>
      <sz val="11"/>
      <color theme="2"/>
      <name val="Arial"/>
      <family val="2"/>
    </font>
    <font>
      <b/>
      <sz val="10"/>
      <name val="Arial"/>
      <family val="2"/>
    </font>
    <font>
      <b/>
      <sz val="10"/>
      <color rgb="FFFF0000"/>
      <name val="Arial"/>
      <family val="2"/>
    </font>
    <font>
      <sz val="10"/>
      <color theme="1"/>
      <name val="Arial"/>
      <family val="2"/>
    </font>
    <font>
      <b/>
      <sz val="20"/>
      <color rgb="FF8B7541"/>
      <name val="Arial"/>
      <family val="2"/>
    </font>
    <font>
      <b/>
      <sz val="12"/>
      <color rgb="FFB3995D"/>
      <name val="Arial"/>
      <family val="2"/>
    </font>
    <font>
      <b/>
      <sz val="14"/>
      <color theme="0"/>
      <name val="Arial"/>
      <family val="2"/>
    </font>
    <font>
      <b/>
      <sz val="16"/>
      <color rgb="FFB3995D"/>
      <name val="Arial"/>
      <family val="2"/>
    </font>
    <font>
      <b/>
      <sz val="11"/>
      <color rgb="FF63ADEB"/>
      <name val="Arial"/>
      <family val="2"/>
    </font>
    <font>
      <b/>
      <sz val="12"/>
      <color rgb="FFFFFFFF"/>
      <name val="Arial"/>
      <family val="2"/>
    </font>
    <font>
      <b/>
      <sz val="11"/>
      <color rgb="FF7ABAEE"/>
      <name val="Arial"/>
      <family val="2"/>
    </font>
    <font>
      <b/>
      <sz val="10"/>
      <color rgb="FFB3995D"/>
      <name val="Arial"/>
      <family val="2"/>
    </font>
    <font>
      <sz val="9"/>
      <color indexed="81"/>
      <name val="Tahoma"/>
      <family val="2"/>
    </font>
    <font>
      <b/>
      <sz val="9"/>
      <color indexed="81"/>
      <name val="Tahoma"/>
      <family val="2"/>
    </font>
    <font>
      <b/>
      <vertAlign val="superscript"/>
      <sz val="11"/>
      <color rgb="FFB3995D"/>
      <name val="Arial"/>
      <family val="2"/>
    </font>
    <font>
      <b/>
      <sz val="18"/>
      <color rgb="FFB3995D"/>
      <name val="Arial"/>
      <family val="2"/>
    </font>
    <font>
      <b/>
      <sz val="11"/>
      <color rgb="FF000000"/>
      <name val="Arial"/>
      <family val="2"/>
    </font>
    <font>
      <vertAlign val="superscript"/>
      <sz val="11"/>
      <name val="Arial"/>
      <family val="2"/>
    </font>
    <font>
      <vertAlign val="superscript"/>
      <sz val="11"/>
      <color rgb="FFB3995D"/>
      <name val="Arial"/>
      <family val="2"/>
    </font>
    <font>
      <sz val="11"/>
      <color rgb="FF000000"/>
      <name val="Arial"/>
      <family val="2"/>
    </font>
    <font>
      <vertAlign val="superscript"/>
      <sz val="11"/>
      <color theme="1"/>
      <name val="Arial"/>
      <family val="2"/>
    </font>
    <font>
      <vertAlign val="superscript"/>
      <sz val="11"/>
      <color rgb="FF000000"/>
      <name val="Arial"/>
      <family val="2"/>
    </font>
    <font>
      <sz val="11"/>
      <color theme="0"/>
      <name val="Arial"/>
      <family val="2"/>
    </font>
  </fonts>
  <fills count="23">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0"/>
        <bgColor indexed="64"/>
      </patternFill>
    </fill>
    <fill>
      <patternFill patternType="solid">
        <fgColor rgb="FFD9E2EE"/>
        <bgColor indexed="64"/>
      </patternFill>
    </fill>
    <fill>
      <patternFill patternType="solid">
        <fgColor rgb="FF9DB3D3"/>
        <bgColor indexed="64"/>
      </patternFill>
    </fill>
    <fill>
      <patternFill patternType="solid">
        <fgColor rgb="FFE8E0CE"/>
        <bgColor indexed="64"/>
      </patternFill>
    </fill>
    <fill>
      <patternFill patternType="solid">
        <fgColor rgb="FFB3995D"/>
        <bgColor indexed="64"/>
      </patternFill>
    </fill>
    <fill>
      <patternFill patternType="solid">
        <fgColor rgb="FFE6F8F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bgColor indexed="64"/>
      </patternFill>
    </fill>
    <fill>
      <patternFill patternType="solid">
        <fgColor rgb="FF2C8AD1"/>
        <bgColor indexed="64"/>
      </patternFill>
    </fill>
    <fill>
      <patternFill patternType="solid">
        <fgColor rgb="FFAFD5F5"/>
        <bgColor indexed="64"/>
      </patternFill>
    </fill>
    <fill>
      <patternFill patternType="solid">
        <fgColor rgb="FFF3F3F3"/>
        <bgColor indexed="64"/>
      </patternFill>
    </fill>
    <fill>
      <patternFill patternType="solid">
        <fgColor theme="0" tint="-0.249977111117893"/>
        <bgColor indexed="64"/>
      </patternFill>
    </fill>
    <fill>
      <patternFill patternType="solid">
        <fgColor rgb="FFE0D5BE"/>
        <bgColor indexed="64"/>
      </patternFill>
    </fill>
    <fill>
      <patternFill patternType="solid">
        <fgColor rgb="FFFF0000"/>
        <bgColor indexed="64"/>
      </patternFill>
    </fill>
    <fill>
      <patternFill patternType="solid">
        <fgColor rgb="FFFFFF00"/>
        <bgColor indexed="64"/>
      </patternFill>
    </fill>
    <fill>
      <patternFill patternType="solid">
        <fgColor rgb="FFE8E2D4"/>
        <bgColor indexed="64"/>
      </patternFill>
    </fill>
    <fill>
      <patternFill patternType="solid">
        <fgColor rgb="FF71613C"/>
        <bgColor indexed="64"/>
      </patternFill>
    </fill>
    <fill>
      <patternFill patternType="solid">
        <fgColor theme="6"/>
        <bgColor indexed="64"/>
      </patternFill>
    </fill>
  </fills>
  <borders count="127">
    <border>
      <left/>
      <right/>
      <top/>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right style="thin">
        <color rgb="FFB3995D"/>
      </right>
      <top style="thin">
        <color rgb="FFB3995D"/>
      </top>
      <bottom style="thin">
        <color rgb="FFB3995D"/>
      </bottom>
      <diagonal/>
    </border>
    <border>
      <left style="thin">
        <color rgb="FFB3995D"/>
      </left>
      <right style="thin">
        <color rgb="FFB3995D"/>
      </right>
      <top style="thin">
        <color rgb="FFB3995D"/>
      </top>
      <bottom style="thin">
        <color rgb="FFB3995D"/>
      </bottom>
      <diagonal/>
    </border>
    <border>
      <left style="thin">
        <color rgb="FFB3995D"/>
      </left>
      <right style="thin">
        <color rgb="FFB3995D"/>
      </right>
      <top/>
      <bottom style="thin">
        <color rgb="FFB3995D"/>
      </bottom>
      <diagonal/>
    </border>
    <border>
      <left style="thin">
        <color theme="0"/>
      </left>
      <right style="thin">
        <color theme="0"/>
      </right>
      <top style="thin">
        <color theme="0"/>
      </top>
      <bottom style="thin">
        <color theme="0"/>
      </bottom>
      <diagonal/>
    </border>
    <border>
      <left/>
      <right/>
      <top/>
      <bottom style="thin">
        <color rgb="FFB3995D"/>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top style="thin">
        <color theme="0"/>
      </top>
      <bottom/>
      <diagonal/>
    </border>
    <border>
      <left style="thin">
        <color rgb="FFB3995D"/>
      </left>
      <right style="thin">
        <color rgb="FFB3995D"/>
      </right>
      <top style="thin">
        <color rgb="FFB3995D"/>
      </top>
      <bottom/>
      <diagonal/>
    </border>
    <border>
      <left style="thin">
        <color rgb="FFB3995D"/>
      </left>
      <right style="thin">
        <color rgb="FFB3995D"/>
      </right>
      <top/>
      <bottom/>
      <diagonal/>
    </border>
    <border>
      <left style="thin">
        <color theme="0"/>
      </left>
      <right style="thin">
        <color theme="0"/>
      </right>
      <top/>
      <bottom style="thin">
        <color rgb="FFB3995D"/>
      </bottom>
      <diagonal/>
    </border>
    <border>
      <left style="thin">
        <color rgb="FF2C8AD1"/>
      </left>
      <right style="thin">
        <color rgb="FF2C8AD1"/>
      </right>
      <top style="thin">
        <color rgb="FF2C8AD1"/>
      </top>
      <bottom style="thin">
        <color rgb="FF2C8AD1"/>
      </bottom>
      <diagonal/>
    </border>
    <border>
      <left style="thin">
        <color theme="0"/>
      </left>
      <right/>
      <top style="thin">
        <color theme="0"/>
      </top>
      <bottom/>
      <diagonal/>
    </border>
    <border>
      <left style="thin">
        <color rgb="FF2C8AD1"/>
      </left>
      <right/>
      <top style="thin">
        <color rgb="FF2C8AD1"/>
      </top>
      <bottom/>
      <diagonal/>
    </border>
    <border>
      <left style="thin">
        <color rgb="FF2C8AD1"/>
      </left>
      <right/>
      <top/>
      <bottom/>
      <diagonal/>
    </border>
    <border>
      <left style="thin">
        <color rgb="FF2C8AD1"/>
      </left>
      <right/>
      <top/>
      <bottom style="thin">
        <color rgb="FF2C8AD1"/>
      </bottom>
      <diagonal/>
    </border>
    <border>
      <left/>
      <right style="thin">
        <color rgb="FF2C8AD1"/>
      </right>
      <top style="thin">
        <color rgb="FF2C8AD1"/>
      </top>
      <bottom style="thin">
        <color rgb="FF2C8AD1"/>
      </bottom>
      <diagonal/>
    </border>
    <border>
      <left/>
      <right/>
      <top style="thin">
        <color rgb="FF2C8AD1"/>
      </top>
      <bottom style="thin">
        <color rgb="FF2C8AD1"/>
      </bottom>
      <diagonal/>
    </border>
    <border>
      <left style="thin">
        <color rgb="FF2C8AD1"/>
      </left>
      <right/>
      <top style="thin">
        <color rgb="FF2C8AD1"/>
      </top>
      <bottom style="thin">
        <color rgb="FF2C8AD1"/>
      </bottom>
      <diagonal/>
    </border>
    <border>
      <left/>
      <right/>
      <top/>
      <bottom style="thin">
        <color rgb="FF2C8AD1"/>
      </bottom>
      <diagonal/>
    </border>
    <border>
      <left style="thin">
        <color rgb="FF2C8AD1"/>
      </left>
      <right style="thin">
        <color rgb="FF2C8AD1"/>
      </right>
      <top/>
      <bottom style="thin">
        <color rgb="FF2C8AD1"/>
      </bottom>
      <diagonal/>
    </border>
    <border>
      <left style="thin">
        <color rgb="FF2C8AD1"/>
      </left>
      <right style="thin">
        <color rgb="FF2C8AD1"/>
      </right>
      <top style="thin">
        <color rgb="FF2C8AD1"/>
      </top>
      <bottom/>
      <diagonal/>
    </border>
    <border>
      <left/>
      <right/>
      <top style="thin">
        <color rgb="FFB3995D"/>
      </top>
      <bottom style="thin">
        <color rgb="FFB3995D"/>
      </bottom>
      <diagonal/>
    </border>
    <border>
      <left/>
      <right/>
      <top style="thin">
        <color theme="0"/>
      </top>
      <bottom style="thin">
        <color theme="0"/>
      </bottom>
      <diagonal/>
    </border>
    <border>
      <left style="thin">
        <color theme="0"/>
      </left>
      <right style="thin">
        <color theme="0"/>
      </right>
      <top/>
      <bottom style="thin">
        <color rgb="FF2C8AD1"/>
      </bottom>
      <diagonal/>
    </border>
    <border>
      <left style="thin">
        <color theme="0"/>
      </left>
      <right style="thin">
        <color theme="0"/>
      </right>
      <top/>
      <bottom/>
      <diagonal/>
    </border>
    <border>
      <left/>
      <right style="thin">
        <color theme="0"/>
      </right>
      <top style="thin">
        <color theme="0"/>
      </top>
      <bottom/>
      <diagonal/>
    </border>
    <border>
      <left/>
      <right style="thin">
        <color theme="0"/>
      </right>
      <top/>
      <bottom style="thin">
        <color rgb="FF2C8AD1"/>
      </bottom>
      <diagonal/>
    </border>
    <border>
      <left style="thin">
        <color rgb="FFAFD5F5"/>
      </left>
      <right style="thin">
        <color rgb="FFAFD5F5"/>
      </right>
      <top style="thin">
        <color rgb="FFAFD5F5"/>
      </top>
      <bottom style="thin">
        <color rgb="FFAFD5F5"/>
      </bottom>
      <diagonal/>
    </border>
    <border>
      <left style="thin">
        <color rgb="FFB3995D"/>
      </left>
      <right/>
      <top style="thin">
        <color rgb="FFB3995D"/>
      </top>
      <bottom style="thin">
        <color rgb="FFB3995D"/>
      </bottom>
      <diagonal/>
    </border>
    <border>
      <left style="thin">
        <color rgb="FFAFD5F5"/>
      </left>
      <right style="thin">
        <color rgb="FFAFD5F5"/>
      </right>
      <top style="thin">
        <color rgb="FFAFD5F5"/>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rgb="FFB3995D"/>
      </right>
      <top style="thin">
        <color rgb="FFB3995D"/>
      </top>
      <bottom/>
      <diagonal/>
    </border>
    <border>
      <left/>
      <right style="thin">
        <color rgb="FFB3995D"/>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style="thin">
        <color theme="0" tint="-0.249977111117893"/>
      </right>
      <top/>
      <bottom style="thin">
        <color theme="0" tint="-0.499984740745262"/>
      </bottom>
      <diagonal/>
    </border>
    <border>
      <left/>
      <right/>
      <top style="thin">
        <color theme="0" tint="-0.249977111117893"/>
      </top>
      <bottom style="thin">
        <color theme="0" tint="-0.249977111117893"/>
      </bottom>
      <diagonal/>
    </border>
    <border>
      <left style="thin">
        <color rgb="FF2C8AD1"/>
      </left>
      <right style="thin">
        <color rgb="FF2C8AD1"/>
      </right>
      <top/>
      <bottom/>
      <diagonal/>
    </border>
    <border>
      <left style="thin">
        <color theme="0" tint="-0.249977111117893"/>
      </left>
      <right/>
      <top/>
      <bottom/>
      <diagonal/>
    </border>
    <border>
      <left/>
      <right/>
      <top style="thin">
        <color theme="0" tint="-0.499984740745262"/>
      </top>
      <bottom style="thin">
        <color theme="0" tint="-0.499984740745262"/>
      </bottom>
      <diagonal/>
    </border>
    <border>
      <left style="thin">
        <color rgb="FFAFD5F5"/>
      </left>
      <right/>
      <top style="thin">
        <color rgb="FFAFD5F5"/>
      </top>
      <bottom/>
      <diagonal/>
    </border>
    <border>
      <left/>
      <right/>
      <top style="thin">
        <color rgb="FFAFD5F5"/>
      </top>
      <bottom/>
      <diagonal/>
    </border>
    <border>
      <left/>
      <right style="thin">
        <color rgb="FFAFD5F5"/>
      </right>
      <top style="thin">
        <color rgb="FFAFD5F5"/>
      </top>
      <bottom/>
      <diagonal/>
    </border>
    <border>
      <left style="thin">
        <color rgb="FFAFD5F5"/>
      </left>
      <right/>
      <top/>
      <bottom/>
      <diagonal/>
    </border>
    <border>
      <left/>
      <right style="thin">
        <color rgb="FF2C8AD1"/>
      </right>
      <top/>
      <bottom/>
      <diagonal/>
    </border>
    <border>
      <left style="thin">
        <color rgb="FFAFD5F5"/>
      </left>
      <right/>
      <top/>
      <bottom style="thin">
        <color rgb="FFAFD5F5"/>
      </bottom>
      <diagonal/>
    </border>
    <border>
      <left/>
      <right style="thin">
        <color rgb="FFAFD5F5"/>
      </right>
      <top/>
      <bottom style="thin">
        <color rgb="FFAFD5F5"/>
      </bottom>
      <diagonal/>
    </border>
    <border>
      <left/>
      <right style="thin">
        <color rgb="FFAFD5F5"/>
      </right>
      <top/>
      <bottom/>
      <diagonal/>
    </border>
    <border>
      <left/>
      <right/>
      <top style="thin">
        <color rgb="FFB3995D"/>
      </top>
      <bottom/>
      <diagonal/>
    </border>
    <border>
      <left style="thin">
        <color theme="0"/>
      </left>
      <right/>
      <top/>
      <bottom style="thin">
        <color theme="0"/>
      </bottom>
      <diagonal/>
    </border>
    <border>
      <left style="thin">
        <color rgb="FF8B7541"/>
      </left>
      <right style="thin">
        <color rgb="FF8B7541"/>
      </right>
      <top style="thin">
        <color rgb="FF8B7541"/>
      </top>
      <bottom style="thin">
        <color rgb="FF8B7541"/>
      </bottom>
      <diagonal/>
    </border>
    <border>
      <left style="thin">
        <color rgb="FF8B7541"/>
      </left>
      <right/>
      <top style="thin">
        <color rgb="FF8B7541"/>
      </top>
      <bottom style="thin">
        <color rgb="FF8B7541"/>
      </bottom>
      <diagonal/>
    </border>
    <border>
      <left/>
      <right style="thin">
        <color rgb="FF8B7541"/>
      </right>
      <top style="thin">
        <color rgb="FF8B7541"/>
      </top>
      <bottom style="thin">
        <color rgb="FF8B7541"/>
      </bottom>
      <diagonal/>
    </border>
    <border>
      <left style="thin">
        <color rgb="FF8B7541"/>
      </left>
      <right/>
      <top style="thin">
        <color theme="0"/>
      </top>
      <bottom style="thin">
        <color rgb="FF8B7541"/>
      </bottom>
      <diagonal/>
    </border>
    <border>
      <left/>
      <right/>
      <top style="thin">
        <color theme="0"/>
      </top>
      <bottom style="thin">
        <color rgb="FF8B7541"/>
      </bottom>
      <diagonal/>
    </border>
    <border>
      <left/>
      <right style="thin">
        <color rgb="FF8B7541"/>
      </right>
      <top style="thin">
        <color theme="0"/>
      </top>
      <bottom style="thin">
        <color rgb="FF8B7541"/>
      </bottom>
      <diagonal/>
    </border>
    <border>
      <left style="thin">
        <color rgb="FF8B7541"/>
      </left>
      <right/>
      <top style="thin">
        <color rgb="FF8B7541"/>
      </top>
      <bottom/>
      <diagonal/>
    </border>
    <border>
      <left/>
      <right style="thin">
        <color rgb="FF8B7541"/>
      </right>
      <top style="thin">
        <color rgb="FF8B7541"/>
      </top>
      <bottom/>
      <diagonal/>
    </border>
    <border>
      <left style="thin">
        <color rgb="FF8B7541"/>
      </left>
      <right/>
      <top/>
      <bottom/>
      <diagonal/>
    </border>
    <border>
      <left/>
      <right style="thin">
        <color rgb="FF8B7541"/>
      </right>
      <top/>
      <bottom/>
      <diagonal/>
    </border>
    <border>
      <left style="thin">
        <color rgb="FF8B7541"/>
      </left>
      <right/>
      <top/>
      <bottom style="thin">
        <color rgb="FF8B7541"/>
      </bottom>
      <diagonal/>
    </border>
    <border>
      <left/>
      <right style="thin">
        <color rgb="FF8B7541"/>
      </right>
      <top/>
      <bottom style="thin">
        <color rgb="FF8B7541"/>
      </bottom>
      <diagonal/>
    </border>
    <border>
      <left/>
      <right style="thin">
        <color theme="0"/>
      </right>
      <top/>
      <bottom style="thin">
        <color theme="0"/>
      </bottom>
      <diagonal/>
    </border>
    <border>
      <left/>
      <right/>
      <top/>
      <bottom style="thin">
        <color rgb="FF8B7541"/>
      </bottom>
      <diagonal/>
    </border>
    <border>
      <left style="thin">
        <color rgb="FF8B7541"/>
      </left>
      <right style="thin">
        <color rgb="FF8B7541"/>
      </right>
      <top style="thin">
        <color rgb="FF8B7541"/>
      </top>
      <bottom/>
      <diagonal/>
    </border>
    <border>
      <left/>
      <right style="thin">
        <color rgb="FFB3995D"/>
      </right>
      <top/>
      <bottom style="thin">
        <color rgb="FFB3995D"/>
      </bottom>
      <diagonal/>
    </border>
    <border>
      <left style="thin">
        <color rgb="FFB3995D"/>
      </left>
      <right/>
      <top style="thin">
        <color rgb="FFB3995D"/>
      </top>
      <bottom/>
      <diagonal/>
    </border>
    <border>
      <left/>
      <right style="thin">
        <color rgb="FF2C8AD1"/>
      </right>
      <top/>
      <bottom style="thin">
        <color rgb="FF2C8AD1"/>
      </bottom>
      <diagonal/>
    </border>
    <border>
      <left/>
      <right/>
      <top style="thin">
        <color rgb="FF2C8AD1"/>
      </top>
      <bottom/>
      <diagonal/>
    </border>
    <border>
      <left/>
      <right/>
      <top/>
      <bottom style="thin">
        <color rgb="FFAFD5F5"/>
      </bottom>
      <diagonal/>
    </border>
    <border>
      <left style="thin">
        <color rgb="FFAFD5F5"/>
      </left>
      <right style="thin">
        <color rgb="FFAFD5F5"/>
      </right>
      <top/>
      <bottom/>
      <diagonal/>
    </border>
    <border>
      <left style="thin">
        <color rgb="FFAFD5F5"/>
      </left>
      <right style="thin">
        <color rgb="FFAFD5F5"/>
      </right>
      <top/>
      <bottom style="thin">
        <color rgb="FFAFD5F5"/>
      </bottom>
      <diagonal/>
    </border>
    <border>
      <left/>
      <right style="thin">
        <color rgb="FF2C8AD1"/>
      </right>
      <top style="thin">
        <color rgb="FFAFD5F5"/>
      </top>
      <bottom/>
      <diagonal/>
    </border>
    <border>
      <left/>
      <right style="thin">
        <color rgb="FF2C8AD1"/>
      </right>
      <top/>
      <bottom style="thin">
        <color rgb="FFAFD5F5"/>
      </bottom>
      <diagonal/>
    </border>
    <border>
      <left style="thin">
        <color rgb="FF2C8AD1"/>
      </left>
      <right/>
      <top style="thin">
        <color rgb="FFAFD5F5"/>
      </top>
      <bottom/>
      <diagonal/>
    </border>
    <border>
      <left style="thin">
        <color rgb="FF2C8AD1"/>
      </left>
      <right/>
      <top/>
      <bottom style="thin">
        <color rgb="FFAFD5F5"/>
      </bottom>
      <diagonal/>
    </border>
    <border>
      <left style="thin">
        <color rgb="FF63ADEB"/>
      </left>
      <right style="thin">
        <color rgb="FF63ADEB"/>
      </right>
      <top style="thin">
        <color rgb="FF63ADEB"/>
      </top>
      <bottom style="thin">
        <color rgb="FF63ADEB"/>
      </bottom>
      <diagonal/>
    </border>
    <border>
      <left style="thin">
        <color rgb="FF63ADEB"/>
      </left>
      <right style="thin">
        <color rgb="FF63ADEB"/>
      </right>
      <top style="thin">
        <color rgb="FF63ADEB"/>
      </top>
      <bottom/>
      <diagonal/>
    </border>
    <border>
      <left style="thin">
        <color rgb="FF63ADEB"/>
      </left>
      <right style="thin">
        <color rgb="FF63ADEB"/>
      </right>
      <top/>
      <bottom style="thin">
        <color rgb="FF63ADEB"/>
      </bottom>
      <diagonal/>
    </border>
    <border>
      <left/>
      <right/>
      <top style="thin">
        <color theme="0"/>
      </top>
      <bottom style="thin">
        <color rgb="FFB3995D"/>
      </bottom>
      <diagonal/>
    </border>
    <border>
      <left/>
      <right style="thin">
        <color theme="0"/>
      </right>
      <top style="thin">
        <color theme="0"/>
      </top>
      <bottom style="thin">
        <color rgb="FFB3995D"/>
      </bottom>
      <diagonal/>
    </border>
    <border>
      <left style="thin">
        <color theme="0" tint="-0.249977111117893"/>
      </left>
      <right style="thin">
        <color theme="0" tint="-0.499984740745262"/>
      </right>
      <top style="thin">
        <color theme="0" tint="-0.249977111117893"/>
      </top>
      <bottom/>
      <diagonal/>
    </border>
    <border>
      <left style="thin">
        <color theme="0" tint="-0.249977111117893"/>
      </left>
      <right style="thin">
        <color theme="0" tint="-0.499984740745262"/>
      </right>
      <top/>
      <bottom/>
      <diagonal/>
    </border>
    <border>
      <left style="thin">
        <color theme="0" tint="-0.249977111117893"/>
      </left>
      <right style="thin">
        <color theme="0" tint="-0.499984740745262"/>
      </right>
      <top/>
      <bottom style="thin">
        <color theme="0" tint="-0.249977111117893"/>
      </bottom>
      <diagonal/>
    </border>
    <border>
      <left style="thin">
        <color theme="0"/>
      </left>
      <right/>
      <top style="thin">
        <color theme="0"/>
      </top>
      <bottom style="thin">
        <color rgb="FFB3995D"/>
      </bottom>
      <diagonal/>
    </border>
    <border>
      <left style="thin">
        <color rgb="FFB3995D"/>
      </left>
      <right/>
      <top/>
      <bottom style="thin">
        <color rgb="FFB3995D"/>
      </bottom>
      <diagonal/>
    </border>
    <border>
      <left style="thin">
        <color rgb="FFB3995D"/>
      </left>
      <right/>
      <top/>
      <bottom/>
      <diagonal/>
    </border>
    <border>
      <left style="thin">
        <color rgb="FFB3995D"/>
      </left>
      <right/>
      <top style="thin">
        <color theme="0"/>
      </top>
      <bottom style="thin">
        <color rgb="FFB3995D"/>
      </bottom>
      <diagonal/>
    </border>
    <border>
      <left/>
      <right style="thin">
        <color rgb="FFB3995D"/>
      </right>
      <top style="thin">
        <color theme="0"/>
      </top>
      <bottom style="thin">
        <color rgb="FFB3995D"/>
      </bottom>
      <diagonal/>
    </border>
    <border>
      <left style="thin">
        <color theme="0"/>
      </left>
      <right/>
      <top/>
      <bottom style="thin">
        <color rgb="FF2C8AD1"/>
      </bottom>
      <diagonal/>
    </border>
    <border>
      <left style="thin">
        <color theme="0"/>
      </left>
      <right/>
      <top style="thin">
        <color theme="0"/>
      </top>
      <bottom style="thin">
        <color rgb="FF2C8AD1"/>
      </bottom>
      <diagonal/>
    </border>
    <border>
      <left/>
      <right style="thin">
        <color theme="0"/>
      </right>
      <top style="thin">
        <color theme="0"/>
      </top>
      <bottom style="thin">
        <color rgb="FF2C8AD1"/>
      </bottom>
      <diagonal/>
    </border>
    <border>
      <left/>
      <right style="thin">
        <color rgb="FF2C8AD1"/>
      </right>
      <top style="thin">
        <color rgb="FF2C8AD1"/>
      </top>
      <bottom/>
      <diagonal/>
    </border>
    <border>
      <left style="thin">
        <color rgb="FF63ADEB"/>
      </left>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left>
      <right/>
      <top/>
      <bottom style="thin">
        <color rgb="FFB3995D"/>
      </bottom>
      <diagonal/>
    </border>
    <border>
      <left/>
      <right style="thin">
        <color theme="0"/>
      </right>
      <top/>
      <bottom style="thin">
        <color rgb="FFB3995D"/>
      </bottom>
      <diagonal/>
    </border>
    <border>
      <left style="thin">
        <color theme="0"/>
      </left>
      <right/>
      <top/>
      <bottom/>
      <diagonal/>
    </border>
    <border>
      <left/>
      <right style="thin">
        <color theme="0"/>
      </right>
      <top/>
      <bottom/>
      <diagonal/>
    </border>
    <border>
      <left style="thin">
        <color rgb="FFB3995D"/>
      </left>
      <right style="thin">
        <color theme="0"/>
      </right>
      <top style="thin">
        <color rgb="FFB3995D"/>
      </top>
      <bottom style="thin">
        <color rgb="FFB3995D"/>
      </bottom>
      <diagonal/>
    </border>
    <border>
      <left/>
      <right style="thin">
        <color theme="0"/>
      </right>
      <top style="thin">
        <color rgb="FFB3995D"/>
      </top>
      <bottom/>
      <diagonal/>
    </border>
    <border>
      <left style="thin">
        <color rgb="FFB3995D"/>
      </left>
      <right style="thin">
        <color theme="0"/>
      </right>
      <top style="thin">
        <color theme="0"/>
      </top>
      <bottom/>
      <diagonal/>
    </border>
    <border>
      <left style="thin">
        <color rgb="FFB3995D"/>
      </left>
      <right style="thin">
        <color theme="0"/>
      </right>
      <top style="thin">
        <color theme="0"/>
      </top>
      <bottom style="thin">
        <color theme="0"/>
      </bottom>
      <diagonal/>
    </border>
    <border>
      <left style="thin">
        <color theme="0"/>
      </left>
      <right style="thin">
        <color rgb="FFB3995D"/>
      </right>
      <top style="thin">
        <color rgb="FFB3995D"/>
      </top>
      <bottom style="thin">
        <color theme="0"/>
      </bottom>
      <diagonal/>
    </border>
    <border>
      <left style="thin">
        <color theme="0"/>
      </left>
      <right style="thin">
        <color theme="0"/>
      </right>
      <top style="thin">
        <color rgb="FFB3995D"/>
      </top>
      <bottom style="thin">
        <color theme="0"/>
      </bottom>
      <diagonal/>
    </border>
    <border>
      <left style="thin">
        <color rgb="FFB3995D"/>
      </left>
      <right style="thin">
        <color theme="0"/>
      </right>
      <top style="thin">
        <color rgb="FFB3995D"/>
      </top>
      <bottom style="thin">
        <color theme="0"/>
      </bottom>
      <diagonal/>
    </border>
    <border>
      <left style="thin">
        <color theme="0"/>
      </left>
      <right style="thin">
        <color theme="0"/>
      </right>
      <top style="thin">
        <color rgb="FFB3995D"/>
      </top>
      <bottom/>
      <diagonal/>
    </border>
    <border>
      <left style="thin">
        <color theme="0"/>
      </left>
      <right/>
      <top style="thin">
        <color rgb="FFB3995D"/>
      </top>
      <bottom/>
      <diagonal/>
    </border>
    <border>
      <left style="thin">
        <color theme="0"/>
      </left>
      <right style="thin">
        <color theme="0"/>
      </right>
      <top style="thin">
        <color rgb="FFB3995D"/>
      </top>
      <bottom style="thin">
        <color rgb="FFB3995D"/>
      </bottom>
      <diagonal/>
    </border>
    <border>
      <left style="thin">
        <color theme="0"/>
      </left>
      <right style="thin">
        <color rgb="FFB3995D"/>
      </right>
      <top style="thin">
        <color rgb="FFB3995D"/>
      </top>
      <bottom style="thin">
        <color rgb="FFB3995D"/>
      </bottom>
      <diagonal/>
    </border>
    <border>
      <left style="thin">
        <color rgb="FFB3995D"/>
      </left>
      <right style="thin">
        <color theme="0"/>
      </right>
      <top style="thin">
        <color theme="0"/>
      </top>
      <bottom style="thin">
        <color rgb="FFB3995D"/>
      </bottom>
      <diagonal/>
    </border>
    <border>
      <left style="thin">
        <color theme="0"/>
      </left>
      <right/>
      <top style="thin">
        <color rgb="FFB3995D"/>
      </top>
      <bottom style="thin">
        <color rgb="FFB3995D"/>
      </bottom>
      <diagonal/>
    </border>
    <border>
      <left/>
      <right style="thin">
        <color theme="0"/>
      </right>
      <top style="thin">
        <color rgb="FFB3995D"/>
      </top>
      <bottom style="thin">
        <color rgb="FFB3995D"/>
      </bottom>
      <diagonal/>
    </border>
    <border>
      <left style="thin">
        <color rgb="FFB3995D"/>
      </left>
      <right/>
      <top/>
      <bottom style="thin">
        <color theme="0"/>
      </bottom>
      <diagonal/>
    </border>
    <border>
      <left style="thin">
        <color theme="0"/>
      </left>
      <right/>
      <top style="thin">
        <color rgb="FFB3995D"/>
      </top>
      <bottom style="thin">
        <color theme="0"/>
      </bottom>
      <diagonal/>
    </border>
  </borders>
  <cellStyleXfs count="8">
    <xf numFmtId="0" fontId="0" fillId="0" borderId="0"/>
    <xf numFmtId="9" fontId="3" fillId="0" borderId="0" applyFont="0" applyFill="0" applyBorder="0" applyAlignment="0" applyProtection="0"/>
    <xf numFmtId="0" fontId="2" fillId="0" borderId="0"/>
    <xf numFmtId="0" fontId="1" fillId="0" borderId="0"/>
    <xf numFmtId="0" fontId="1" fillId="0" borderId="0"/>
    <xf numFmtId="43" fontId="24" fillId="0" borderId="0" applyFont="0" applyFill="0" applyBorder="0" applyAlignment="0" applyProtection="0"/>
    <xf numFmtId="44" fontId="24" fillId="0" borderId="0" applyFont="0" applyFill="0" applyBorder="0" applyAlignment="0" applyProtection="0"/>
    <xf numFmtId="0" fontId="3" fillId="0" borderId="0"/>
  </cellStyleXfs>
  <cellXfs count="1523">
    <xf numFmtId="0" fontId="0" fillId="0" borderId="0" xfId="0"/>
    <xf numFmtId="0" fontId="2" fillId="0" borderId="0" xfId="2"/>
    <xf numFmtId="0" fontId="1" fillId="0" borderId="0" xfId="3"/>
    <xf numFmtId="0" fontId="1" fillId="0" borderId="0" xfId="3" applyAlignment="1">
      <alignment vertical="top"/>
    </xf>
    <xf numFmtId="0" fontId="5" fillId="4" borderId="0" xfId="4" applyFont="1" applyFill="1"/>
    <xf numFmtId="0" fontId="5" fillId="4" borderId="0" xfId="4" applyFont="1" applyFill="1" applyAlignment="1">
      <alignment horizontal="left"/>
    </xf>
    <xf numFmtId="0" fontId="5" fillId="4" borderId="2" xfId="4" applyFont="1" applyFill="1" applyBorder="1"/>
    <xf numFmtId="0" fontId="10" fillId="0" borderId="3" xfId="4" applyFont="1" applyBorder="1" applyAlignment="1">
      <alignment horizontal="left" vertical="center" wrapText="1" indent="1"/>
    </xf>
    <xf numFmtId="0" fontId="5" fillId="0" borderId="4" xfId="4" applyFont="1" applyBorder="1" applyAlignment="1">
      <alignment horizontal="left" vertical="top" wrapText="1" indent="1"/>
    </xf>
    <xf numFmtId="0" fontId="7" fillId="0" borderId="4" xfId="4" applyFont="1" applyBorder="1" applyAlignment="1">
      <alignment horizontal="left" vertical="top" wrapText="1" indent="1"/>
    </xf>
    <xf numFmtId="0" fontId="12" fillId="0" borderId="4" xfId="4" applyFont="1" applyBorder="1" applyAlignment="1">
      <alignment horizontal="left" vertical="top" wrapText="1" indent="1"/>
    </xf>
    <xf numFmtId="0" fontId="10" fillId="5" borderId="3" xfId="4" applyFont="1" applyFill="1" applyBorder="1" applyAlignment="1">
      <alignment horizontal="left" vertical="center" wrapText="1" indent="1"/>
    </xf>
    <xf numFmtId="0" fontId="5" fillId="0" borderId="0" xfId="4" applyFont="1" applyAlignment="1">
      <alignment horizontal="left" wrapText="1" indent="1"/>
    </xf>
    <xf numFmtId="0" fontId="5" fillId="4" borderId="0" xfId="4" applyFont="1" applyFill="1" applyAlignment="1">
      <alignment horizontal="left" wrapText="1" indent="1"/>
    </xf>
    <xf numFmtId="0" fontId="8" fillId="4" borderId="6" xfId="4" applyFont="1" applyFill="1" applyBorder="1" applyAlignment="1">
      <alignment horizontal="left" vertical="center" wrapText="1" indent="1"/>
    </xf>
    <xf numFmtId="0" fontId="8" fillId="4" borderId="8" xfId="4" applyFont="1" applyFill="1" applyBorder="1" applyAlignment="1">
      <alignment horizontal="left" vertical="center" wrapText="1" indent="1"/>
    </xf>
    <xf numFmtId="0" fontId="8" fillId="4" borderId="10" xfId="4" applyFont="1" applyFill="1" applyBorder="1" applyAlignment="1">
      <alignment horizontal="left" vertical="center" wrapText="1" indent="1"/>
    </xf>
    <xf numFmtId="0" fontId="17" fillId="0" borderId="0" xfId="3" applyFont="1" applyAlignment="1">
      <alignment vertical="top"/>
    </xf>
    <xf numFmtId="0" fontId="18" fillId="0" borderId="0" xfId="3" applyFont="1" applyAlignment="1">
      <alignment vertical="top"/>
    </xf>
    <xf numFmtId="0" fontId="5" fillId="0" borderId="0" xfId="3" applyFont="1" applyAlignment="1">
      <alignment horizontal="left" indent="1"/>
    </xf>
    <xf numFmtId="0" fontId="1" fillId="0" borderId="0" xfId="3" applyAlignment="1">
      <alignment vertical="center"/>
    </xf>
    <xf numFmtId="0" fontId="19" fillId="0" borderId="0" xfId="2" applyFont="1" applyAlignment="1">
      <alignment horizontal="left" vertical="top" wrapText="1" indent="1"/>
    </xf>
    <xf numFmtId="0" fontId="14" fillId="0" borderId="3" xfId="4" applyFont="1" applyBorder="1" applyAlignment="1">
      <alignment horizontal="left" vertical="top" wrapText="1" indent="1"/>
    </xf>
    <xf numFmtId="0" fontId="7" fillId="10" borderId="4" xfId="4" applyFont="1" applyFill="1" applyBorder="1" applyAlignment="1">
      <alignment horizontal="left" vertical="top" wrapText="1" indent="1"/>
    </xf>
    <xf numFmtId="0" fontId="7" fillId="11" borderId="4" xfId="4" applyFont="1" applyFill="1" applyBorder="1" applyAlignment="1">
      <alignment horizontal="left" vertical="top" wrapText="1" indent="1"/>
    </xf>
    <xf numFmtId="0" fontId="3" fillId="0" borderId="0" xfId="7"/>
    <xf numFmtId="0" fontId="14" fillId="0" borderId="3" xfId="4" applyFont="1" applyBorder="1" applyAlignment="1">
      <alignment horizontal="left" vertical="center" wrapText="1" indent="1"/>
    </xf>
    <xf numFmtId="0" fontId="14" fillId="7" borderId="3" xfId="4" applyFont="1" applyFill="1" applyBorder="1" applyAlignment="1">
      <alignment horizontal="left" vertical="center" wrapText="1" indent="1"/>
    </xf>
    <xf numFmtId="0" fontId="14" fillId="7" borderId="4" xfId="4" applyFont="1" applyFill="1" applyBorder="1" applyAlignment="1">
      <alignment horizontal="left" vertical="center" wrapText="1" indent="1"/>
    </xf>
    <xf numFmtId="0" fontId="10" fillId="0" borderId="4" xfId="4" applyFont="1" applyBorder="1" applyAlignment="1">
      <alignment horizontal="left" vertical="center" wrapText="1" indent="1"/>
    </xf>
    <xf numFmtId="0" fontId="7" fillId="0" borderId="13" xfId="4" applyFont="1" applyBorder="1" applyAlignment="1">
      <alignment horizontal="left" vertical="top" wrapText="1" indent="1"/>
    </xf>
    <xf numFmtId="0" fontId="6" fillId="13" borderId="6" xfId="3" applyFont="1" applyFill="1" applyBorder="1" applyAlignment="1">
      <alignment horizontal="left" vertical="center" indent="1"/>
    </xf>
    <xf numFmtId="0" fontId="6" fillId="13" borderId="11" xfId="3" applyFont="1" applyFill="1" applyBorder="1" applyAlignment="1">
      <alignment horizontal="left" vertical="center" indent="1"/>
    </xf>
    <xf numFmtId="0" fontId="6" fillId="13" borderId="12" xfId="3" applyFont="1" applyFill="1" applyBorder="1" applyAlignment="1">
      <alignment horizontal="left" indent="1"/>
    </xf>
    <xf numFmtId="0" fontId="6" fillId="13" borderId="17" xfId="3" applyFont="1" applyFill="1" applyBorder="1" applyAlignment="1">
      <alignment horizontal="left" vertical="center" indent="1"/>
    </xf>
    <xf numFmtId="0" fontId="1" fillId="0" borderId="18" xfId="3" applyBorder="1" applyAlignment="1">
      <alignment vertical="center"/>
    </xf>
    <xf numFmtId="0" fontId="1" fillId="0" borderId="19" xfId="3" applyBorder="1" applyAlignment="1">
      <alignment vertical="top"/>
    </xf>
    <xf numFmtId="0" fontId="1" fillId="0" borderId="19" xfId="3" applyBorder="1" applyAlignment="1">
      <alignment vertical="center"/>
    </xf>
    <xf numFmtId="0" fontId="1" fillId="0" borderId="20" xfId="3" applyBorder="1" applyAlignment="1">
      <alignment vertical="top"/>
    </xf>
    <xf numFmtId="0" fontId="5" fillId="0" borderId="16" xfId="3" applyFont="1" applyBorder="1" applyAlignment="1">
      <alignment horizontal="left" vertical="top" wrapText="1" indent="1"/>
    </xf>
    <xf numFmtId="0" fontId="5" fillId="0" borderId="16" xfId="3" applyFont="1" applyBorder="1" applyAlignment="1">
      <alignment horizontal="left" vertical="top" indent="1"/>
    </xf>
    <xf numFmtId="0" fontId="5" fillId="0" borderId="0" xfId="3" applyFont="1" applyAlignment="1">
      <alignment horizontal="left" vertical="top" wrapText="1" indent="1"/>
    </xf>
    <xf numFmtId="0" fontId="5" fillId="0" borderId="23" xfId="3" applyFont="1" applyBorder="1" applyAlignment="1">
      <alignment horizontal="left" vertical="top" indent="1"/>
    </xf>
    <xf numFmtId="0" fontId="5" fillId="0" borderId="23" xfId="3" applyFont="1" applyBorder="1" applyAlignment="1">
      <alignment horizontal="left" vertical="top" wrapText="1" indent="1"/>
    </xf>
    <xf numFmtId="0" fontId="6" fillId="13" borderId="9" xfId="3" applyFont="1" applyFill="1" applyBorder="1" applyAlignment="1">
      <alignment horizontal="left" vertical="center" indent="1"/>
    </xf>
    <xf numFmtId="0" fontId="6" fillId="13" borderId="6" xfId="3" applyFont="1" applyFill="1" applyBorder="1" applyAlignment="1">
      <alignment horizontal="center" vertical="center"/>
    </xf>
    <xf numFmtId="0" fontId="6" fillId="13" borderId="11" xfId="3" applyFont="1" applyFill="1" applyBorder="1" applyAlignment="1">
      <alignment horizontal="center" vertical="center"/>
    </xf>
    <xf numFmtId="0" fontId="6" fillId="13" borderId="17" xfId="3" applyFont="1" applyFill="1" applyBorder="1" applyAlignment="1">
      <alignment horizontal="center" vertical="center"/>
    </xf>
    <xf numFmtId="0" fontId="6" fillId="13" borderId="30" xfId="3" applyFont="1" applyFill="1" applyBorder="1" applyAlignment="1">
      <alignment horizontal="center" vertical="center"/>
    </xf>
    <xf numFmtId="0" fontId="10" fillId="9" borderId="16" xfId="3" applyFont="1" applyFill="1" applyBorder="1" applyAlignment="1">
      <alignment horizontal="left" vertical="center"/>
    </xf>
    <xf numFmtId="0" fontId="1" fillId="9" borderId="16" xfId="3" applyFill="1" applyBorder="1" applyAlignment="1">
      <alignment vertical="center"/>
    </xf>
    <xf numFmtId="0" fontId="26" fillId="0" borderId="16" xfId="3" applyFont="1" applyBorder="1" applyAlignment="1">
      <alignment horizontal="left" vertical="top" indent="1"/>
    </xf>
    <xf numFmtId="0" fontId="5" fillId="3" borderId="16" xfId="3" applyFont="1" applyFill="1" applyBorder="1" applyAlignment="1">
      <alignment horizontal="left" vertical="top" indent="1"/>
    </xf>
    <xf numFmtId="0" fontId="5" fillId="2" borderId="16" xfId="3" applyFont="1" applyFill="1" applyBorder="1" applyAlignment="1">
      <alignment horizontal="left" vertical="center"/>
    </xf>
    <xf numFmtId="0" fontId="5" fillId="2" borderId="16" xfId="3" applyFont="1" applyFill="1" applyBorder="1" applyAlignment="1">
      <alignment horizontal="left" vertical="top" indent="1"/>
    </xf>
    <xf numFmtId="0" fontId="1" fillId="9" borderId="16" xfId="3" applyFill="1" applyBorder="1" applyAlignment="1">
      <alignment vertical="top"/>
    </xf>
    <xf numFmtId="3" fontId="5" fillId="0" borderId="16" xfId="3" applyNumberFormat="1" applyFont="1" applyBorder="1" applyAlignment="1">
      <alignment horizontal="left" vertical="top" indent="1"/>
    </xf>
    <xf numFmtId="0" fontId="5" fillId="0" borderId="16" xfId="3" applyFont="1" applyBorder="1" applyAlignment="1">
      <alignment horizontal="left" indent="1"/>
    </xf>
    <xf numFmtId="0" fontId="7" fillId="0" borderId="16" xfId="0" applyFont="1" applyBorder="1" applyAlignment="1">
      <alignment horizontal="left" vertical="top" wrapText="1" indent="1"/>
    </xf>
    <xf numFmtId="0" fontId="5" fillId="3" borderId="16" xfId="3" applyFont="1" applyFill="1" applyBorder="1" applyAlignment="1">
      <alignment horizontal="left" indent="1"/>
    </xf>
    <xf numFmtId="9" fontId="5" fillId="0" borderId="16" xfId="3" applyNumberFormat="1" applyFont="1" applyBorder="1" applyAlignment="1">
      <alignment horizontal="left" vertical="top" wrapText="1" indent="1"/>
    </xf>
    <xf numFmtId="0" fontId="5" fillId="0" borderId="23" xfId="3" applyFont="1" applyBorder="1" applyAlignment="1">
      <alignment horizontal="left" vertical="top" wrapText="1"/>
    </xf>
    <xf numFmtId="0" fontId="5" fillId="0" borderId="21" xfId="3" applyFont="1" applyBorder="1" applyAlignment="1">
      <alignment horizontal="left" vertical="top" wrapText="1"/>
    </xf>
    <xf numFmtId="0" fontId="5" fillId="0" borderId="23" xfId="3" applyFont="1" applyBorder="1" applyAlignment="1">
      <alignment horizontal="left" vertical="top"/>
    </xf>
    <xf numFmtId="0" fontId="5" fillId="0" borderId="21" xfId="3" applyFont="1" applyBorder="1" applyAlignment="1">
      <alignment horizontal="left" vertical="top"/>
    </xf>
    <xf numFmtId="0" fontId="5" fillId="0" borderId="16" xfId="3" applyFont="1" applyBorder="1" applyAlignment="1">
      <alignment vertical="top"/>
    </xf>
    <xf numFmtId="0" fontId="6" fillId="13" borderId="31" xfId="3" applyFont="1" applyFill="1" applyBorder="1" applyAlignment="1">
      <alignment horizontal="center" vertical="center"/>
    </xf>
    <xf numFmtId="0" fontId="6" fillId="13" borderId="12" xfId="3" applyFont="1" applyFill="1" applyBorder="1" applyAlignment="1">
      <alignment horizontal="center" vertical="center"/>
    </xf>
    <xf numFmtId="0" fontId="6" fillId="13" borderId="24" xfId="3" applyFont="1" applyFill="1" applyBorder="1" applyAlignment="1">
      <alignment horizontal="center" vertical="center"/>
    </xf>
    <xf numFmtId="0" fontId="5" fillId="0" borderId="33" xfId="2" applyFont="1" applyBorder="1" applyAlignment="1">
      <alignment horizontal="left" vertical="top" wrapText="1" indent="1"/>
    </xf>
    <xf numFmtId="0" fontId="28" fillId="15" borderId="33" xfId="2" applyFont="1" applyFill="1" applyBorder="1" applyAlignment="1">
      <alignment horizontal="left" vertical="top" wrapText="1" indent="1"/>
    </xf>
    <xf numFmtId="0" fontId="5" fillId="0" borderId="13" xfId="4" applyFont="1" applyBorder="1" applyAlignment="1">
      <alignment horizontal="left" vertical="top" wrapText="1" indent="1"/>
    </xf>
    <xf numFmtId="0" fontId="5" fillId="0" borderId="0" xfId="4" applyFont="1" applyAlignment="1">
      <alignment horizontal="left" vertical="top" wrapText="1" indent="1"/>
    </xf>
    <xf numFmtId="0" fontId="5" fillId="4" borderId="0" xfId="4" applyFont="1" applyFill="1" applyAlignment="1">
      <alignment horizontal="left" vertical="top" wrapText="1" indent="1"/>
    </xf>
    <xf numFmtId="0" fontId="5" fillId="4" borderId="4" xfId="4" applyFont="1" applyFill="1" applyBorder="1"/>
    <xf numFmtId="0" fontId="5" fillId="0" borderId="4" xfId="4" applyFont="1" applyBorder="1"/>
    <xf numFmtId="0" fontId="14" fillId="0" borderId="0" xfId="4" applyFont="1" applyAlignment="1">
      <alignment horizontal="left" vertical="top" wrapText="1" indent="1"/>
    </xf>
    <xf numFmtId="0" fontId="7" fillId="0" borderId="0" xfId="4" applyFont="1" applyAlignment="1">
      <alignment horizontal="left" vertical="top" wrapText="1" indent="1"/>
    </xf>
    <xf numFmtId="0" fontId="6" fillId="16" borderId="36" xfId="0" applyFont="1" applyFill="1" applyBorder="1" applyAlignment="1">
      <alignment horizontal="left" vertical="center" wrapText="1" indent="1"/>
    </xf>
    <xf numFmtId="0" fontId="29" fillId="0" borderId="36" xfId="0" applyFont="1" applyBorder="1" applyAlignment="1">
      <alignment horizontal="left" vertical="top" wrapText="1" indent="1"/>
    </xf>
    <xf numFmtId="0" fontId="7" fillId="0" borderId="36" xfId="0" applyFont="1" applyBorder="1" applyAlignment="1">
      <alignment horizontal="left" wrapText="1" indent="1"/>
    </xf>
    <xf numFmtId="166" fontId="7" fillId="0" borderId="36" xfId="5" applyNumberFormat="1" applyFont="1" applyBorder="1" applyAlignment="1">
      <alignment horizontal="right" wrapText="1" indent="1"/>
    </xf>
    <xf numFmtId="9" fontId="7" fillId="0" borderId="36" xfId="0" applyNumberFormat="1" applyFont="1" applyBorder="1" applyAlignment="1">
      <alignment horizontal="left" wrapText="1" indent="1"/>
    </xf>
    <xf numFmtId="9" fontId="7" fillId="0" borderId="36" xfId="1" applyFont="1" applyBorder="1" applyAlignment="1">
      <alignment horizontal="right" wrapText="1" indent="1"/>
    </xf>
    <xf numFmtId="164" fontId="7" fillId="0" borderId="36" xfId="0" applyNumberFormat="1" applyFont="1" applyBorder="1" applyAlignment="1">
      <alignment horizontal="left" wrapText="1" indent="1"/>
    </xf>
    <xf numFmtId="165" fontId="7" fillId="0" borderId="36" xfId="5" applyNumberFormat="1" applyFont="1" applyBorder="1" applyAlignment="1">
      <alignment horizontal="right" wrapText="1" indent="1"/>
    </xf>
    <xf numFmtId="167" fontId="7" fillId="0" borderId="36" xfId="0" applyNumberFormat="1" applyFont="1" applyBorder="1" applyAlignment="1">
      <alignment horizontal="left" wrapText="1" indent="1"/>
    </xf>
    <xf numFmtId="3" fontId="7" fillId="0" borderId="36" xfId="0" applyNumberFormat="1" applyFont="1" applyBorder="1" applyAlignment="1">
      <alignment horizontal="left" wrapText="1" indent="1"/>
    </xf>
    <xf numFmtId="0" fontId="7" fillId="0" borderId="36" xfId="0" applyFont="1" applyBorder="1" applyAlignment="1">
      <alignment horizontal="left" vertical="top" wrapText="1" indent="1"/>
    </xf>
    <xf numFmtId="43" fontId="7" fillId="0" borderId="36" xfId="5" applyFont="1" applyBorder="1" applyAlignment="1">
      <alignment horizontal="right" wrapText="1" indent="1"/>
    </xf>
    <xf numFmtId="0" fontId="29" fillId="11" borderId="36" xfId="0" applyFont="1" applyFill="1" applyBorder="1" applyAlignment="1">
      <alignment horizontal="left" vertical="center" wrapText="1" indent="1"/>
    </xf>
    <xf numFmtId="165" fontId="21" fillId="11" borderId="36" xfId="5" applyNumberFormat="1" applyFont="1" applyFill="1" applyBorder="1" applyAlignment="1">
      <alignment horizontal="right" vertical="center" wrapText="1" indent="1"/>
    </xf>
    <xf numFmtId="0" fontId="7" fillId="11" borderId="36" xfId="0" applyFont="1" applyFill="1" applyBorder="1" applyAlignment="1">
      <alignment horizontal="right" vertical="center" wrapText="1" indent="1"/>
    </xf>
    <xf numFmtId="0" fontId="14" fillId="0" borderId="4" xfId="4" applyFont="1" applyBorder="1" applyAlignment="1">
      <alignment horizontal="left" vertical="top" wrapText="1" indent="1"/>
    </xf>
    <xf numFmtId="2" fontId="6" fillId="13" borderId="32" xfId="3" applyNumberFormat="1" applyFont="1" applyFill="1" applyBorder="1" applyAlignment="1">
      <alignment horizontal="center" vertical="center"/>
    </xf>
    <xf numFmtId="0" fontId="6" fillId="16" borderId="0" xfId="0" applyFont="1" applyFill="1" applyAlignment="1">
      <alignment horizontal="right" vertical="center" wrapText="1" indent="1"/>
    </xf>
    <xf numFmtId="2" fontId="5" fillId="4" borderId="0" xfId="4" applyNumberFormat="1" applyFont="1" applyFill="1"/>
    <xf numFmtId="0" fontId="6" fillId="16" borderId="0" xfId="0" applyFont="1" applyFill="1" applyAlignment="1">
      <alignment horizontal="left" vertical="center" wrapText="1" indent="1"/>
    </xf>
    <xf numFmtId="0" fontId="6" fillId="16" borderId="37" xfId="0" applyFont="1" applyFill="1" applyBorder="1" applyAlignment="1">
      <alignment horizontal="left" vertical="center" wrapText="1" indent="1"/>
    </xf>
    <xf numFmtId="0" fontId="25" fillId="14" borderId="33" xfId="2" applyFont="1" applyFill="1" applyBorder="1" applyAlignment="1">
      <alignment horizontal="left" vertical="center" wrapText="1" indent="1"/>
    </xf>
    <xf numFmtId="0" fontId="7" fillId="0" borderId="16" xfId="0" applyFont="1" applyBorder="1" applyAlignment="1">
      <alignment horizontal="left" vertical="top" indent="1"/>
    </xf>
    <xf numFmtId="0" fontId="7" fillId="0" borderId="0" xfId="0" applyFont="1" applyAlignment="1">
      <alignment horizontal="left" wrapText="1" indent="1"/>
    </xf>
    <xf numFmtId="0" fontId="29" fillId="0" borderId="39" xfId="0" applyFont="1" applyBorder="1" applyAlignment="1">
      <alignment horizontal="left" vertical="top" wrapText="1"/>
    </xf>
    <xf numFmtId="0" fontId="7" fillId="0" borderId="44" xfId="0" applyFont="1" applyBorder="1" applyAlignment="1">
      <alignment horizontal="left" wrapText="1" indent="1"/>
    </xf>
    <xf numFmtId="9" fontId="7" fillId="0" borderId="44" xfId="1" applyFont="1" applyFill="1" applyBorder="1" applyAlignment="1">
      <alignment horizontal="left" wrapText="1" indent="1"/>
    </xf>
    <xf numFmtId="0" fontId="5" fillId="4" borderId="44" xfId="4" applyFont="1" applyFill="1" applyBorder="1"/>
    <xf numFmtId="0" fontId="0" fillId="0" borderId="44" xfId="0" applyBorder="1"/>
    <xf numFmtId="166" fontId="7" fillId="0" borderId="44" xfId="5" applyNumberFormat="1" applyFont="1" applyFill="1" applyBorder="1" applyAlignment="1">
      <alignment vertical="top" wrapText="1"/>
    </xf>
    <xf numFmtId="166" fontId="7" fillId="0" borderId="44" xfId="5" applyNumberFormat="1" applyFont="1" applyBorder="1" applyAlignment="1">
      <alignment vertical="top"/>
    </xf>
    <xf numFmtId="3" fontId="7" fillId="0" borderId="44" xfId="0" applyNumberFormat="1" applyFont="1" applyBorder="1" applyAlignment="1">
      <alignment horizontal="left" wrapText="1" indent="1"/>
    </xf>
    <xf numFmtId="0" fontId="5" fillId="4" borderId="0" xfId="4" applyFont="1" applyFill="1" applyAlignment="1">
      <alignment wrapText="1"/>
    </xf>
    <xf numFmtId="0" fontId="8" fillId="4" borderId="10" xfId="4" applyFont="1" applyFill="1" applyBorder="1" applyAlignment="1">
      <alignment horizontal="left" vertical="center" wrapText="1"/>
    </xf>
    <xf numFmtId="0" fontId="7" fillId="0" borderId="4" xfId="4" applyFont="1" applyBorder="1" applyAlignment="1">
      <alignment horizontal="left" vertical="top" wrapText="1"/>
    </xf>
    <xf numFmtId="0" fontId="7" fillId="0" borderId="0" xfId="4" applyFont="1" applyAlignment="1">
      <alignment horizontal="left" vertical="top" wrapText="1"/>
    </xf>
    <xf numFmtId="0" fontId="5" fillId="4" borderId="44" xfId="4" applyFont="1" applyFill="1" applyBorder="1" applyAlignment="1">
      <alignment wrapText="1"/>
    </xf>
    <xf numFmtId="0" fontId="7" fillId="0" borderId="39" xfId="0" applyFont="1" applyBorder="1" applyAlignment="1">
      <alignment horizontal="left" wrapText="1" indent="1"/>
    </xf>
    <xf numFmtId="0" fontId="23" fillId="0" borderId="46" xfId="0" applyFont="1" applyBorder="1" applyAlignment="1">
      <alignment horizontal="left" wrapText="1" indent="1"/>
    </xf>
    <xf numFmtId="0" fontId="7" fillId="0" borderId="40" xfId="0" applyFont="1" applyBorder="1" applyAlignment="1">
      <alignment horizontal="left" wrapText="1" indent="1"/>
    </xf>
    <xf numFmtId="0" fontId="7" fillId="0" borderId="46" xfId="0" applyFont="1" applyBorder="1" applyAlignment="1">
      <alignment horizontal="left" wrapText="1" indent="1"/>
    </xf>
    <xf numFmtId="3" fontId="7" fillId="0" borderId="46" xfId="0" applyNumberFormat="1" applyFont="1" applyBorder="1" applyAlignment="1">
      <alignment horizontal="left" wrapText="1" indent="1"/>
    </xf>
    <xf numFmtId="0" fontId="7" fillId="18" borderId="4" xfId="4" applyFont="1" applyFill="1" applyBorder="1" applyAlignment="1">
      <alignment horizontal="left" vertical="top" wrapText="1" indent="1"/>
    </xf>
    <xf numFmtId="9" fontId="7" fillId="0" borderId="4" xfId="4" applyNumberFormat="1" applyFont="1" applyBorder="1" applyAlignment="1">
      <alignment horizontal="left" vertical="top" wrapText="1" indent="1"/>
    </xf>
    <xf numFmtId="0" fontId="0" fillId="12" borderId="0" xfId="0" applyFill="1"/>
    <xf numFmtId="0" fontId="29" fillId="12" borderId="36" xfId="0" applyFont="1" applyFill="1" applyBorder="1" applyAlignment="1">
      <alignment horizontal="left" vertical="top" wrapText="1" indent="1"/>
    </xf>
    <xf numFmtId="10" fontId="0" fillId="0" borderId="0" xfId="0" applyNumberFormat="1"/>
    <xf numFmtId="9" fontId="0" fillId="0" borderId="0" xfId="0" applyNumberFormat="1"/>
    <xf numFmtId="0" fontId="5" fillId="4" borderId="1" xfId="4" applyFont="1" applyFill="1" applyBorder="1"/>
    <xf numFmtId="0" fontId="5" fillId="18" borderId="16" xfId="3" applyFont="1" applyFill="1" applyBorder="1" applyAlignment="1">
      <alignment horizontal="left" vertical="top" indent="1"/>
    </xf>
    <xf numFmtId="0" fontId="5" fillId="11" borderId="44" xfId="4" applyFont="1" applyFill="1" applyBorder="1"/>
    <xf numFmtId="0" fontId="11" fillId="18" borderId="44" xfId="4" applyFont="1" applyFill="1" applyBorder="1"/>
    <xf numFmtId="0" fontId="5" fillId="18" borderId="44" xfId="4" applyFont="1" applyFill="1" applyBorder="1"/>
    <xf numFmtId="0" fontId="5" fillId="18" borderId="0" xfId="4" applyFont="1" applyFill="1"/>
    <xf numFmtId="0" fontId="5" fillId="4" borderId="49" xfId="4" applyFont="1" applyFill="1" applyBorder="1"/>
    <xf numFmtId="9" fontId="7" fillId="0" borderId="46" xfId="0" applyNumberFormat="1" applyFont="1" applyBorder="1" applyAlignment="1">
      <alignment horizontal="left" wrapText="1" indent="1"/>
    </xf>
    <xf numFmtId="9" fontId="5" fillId="4" borderId="49" xfId="4" applyNumberFormat="1" applyFont="1" applyFill="1" applyBorder="1"/>
    <xf numFmtId="0" fontId="0" fillId="0" borderId="1" xfId="0" applyBorder="1"/>
    <xf numFmtId="166" fontId="7" fillId="0" borderId="1" xfId="5" applyNumberFormat="1" applyFont="1" applyBorder="1" applyAlignment="1">
      <alignment horizontal="right" wrapText="1" indent="1"/>
    </xf>
    <xf numFmtId="166" fontId="7" fillId="0" borderId="1" xfId="5" applyNumberFormat="1" applyFont="1" applyFill="1" applyBorder="1" applyAlignment="1">
      <alignment horizontal="right" wrapText="1" indent="1"/>
    </xf>
    <xf numFmtId="9" fontId="7" fillId="0" borderId="1" xfId="0" applyNumberFormat="1" applyFont="1" applyBorder="1" applyAlignment="1">
      <alignment horizontal="right" wrapText="1" indent="1"/>
    </xf>
    <xf numFmtId="0" fontId="5" fillId="18" borderId="16" xfId="3" applyFont="1" applyFill="1" applyBorder="1" applyAlignment="1">
      <alignment horizontal="left" vertical="top" wrapText="1" indent="1"/>
    </xf>
    <xf numFmtId="0" fontId="14" fillId="0" borderId="42" xfId="4" applyFont="1" applyBorder="1" applyAlignment="1">
      <alignment horizontal="left" vertical="top" wrapText="1" indent="1"/>
    </xf>
    <xf numFmtId="0" fontId="0" fillId="18" borderId="44" xfId="0" applyFill="1" applyBorder="1"/>
    <xf numFmtId="0" fontId="0" fillId="11" borderId="44" xfId="0" applyFill="1" applyBorder="1"/>
    <xf numFmtId="0" fontId="7" fillId="4" borderId="4" xfId="4" applyFont="1" applyFill="1" applyBorder="1" applyAlignment="1">
      <alignment horizontal="left" vertical="top" wrapText="1" indent="1"/>
    </xf>
    <xf numFmtId="0" fontId="7" fillId="11" borderId="36" xfId="0" applyFont="1" applyFill="1" applyBorder="1" applyAlignment="1">
      <alignment horizontal="left" wrapText="1" indent="1"/>
    </xf>
    <xf numFmtId="0" fontId="0" fillId="11" borderId="0" xfId="0" applyFill="1"/>
    <xf numFmtId="0" fontId="7" fillId="0" borderId="48" xfId="0" applyFont="1" applyBorder="1" applyAlignment="1">
      <alignment horizontal="left" wrapText="1" indent="1"/>
    </xf>
    <xf numFmtId="0" fontId="7" fillId="0" borderId="36" xfId="0" applyFont="1" applyBorder="1" applyAlignment="1">
      <alignment horizontal="left" indent="1"/>
    </xf>
    <xf numFmtId="0" fontId="5" fillId="4" borderId="16" xfId="3" applyFont="1" applyFill="1" applyBorder="1" applyAlignment="1">
      <alignment horizontal="left" vertical="top" wrapText="1" indent="1"/>
    </xf>
    <xf numFmtId="0" fontId="3" fillId="0" borderId="0" xfId="0" applyFont="1"/>
    <xf numFmtId="0" fontId="11" fillId="18" borderId="4" xfId="4" applyFont="1" applyFill="1" applyBorder="1" applyAlignment="1">
      <alignment horizontal="left" vertical="top" wrapText="1" indent="1"/>
    </xf>
    <xf numFmtId="0" fontId="5" fillId="0" borderId="53" xfId="2" applyFont="1" applyBorder="1" applyAlignment="1">
      <alignment horizontal="left" vertical="top" wrapText="1"/>
    </xf>
    <xf numFmtId="0" fontId="5" fillId="0" borderId="54" xfId="2" applyFont="1" applyBorder="1" applyAlignment="1">
      <alignment horizontal="left" vertical="top" wrapText="1"/>
    </xf>
    <xf numFmtId="0" fontId="5" fillId="0" borderId="0" xfId="2" applyFont="1" applyAlignment="1">
      <alignment horizontal="left" vertical="top" wrapText="1"/>
    </xf>
    <xf numFmtId="0" fontId="5" fillId="0" borderId="52" xfId="2" applyFont="1" applyBorder="1" applyAlignment="1">
      <alignment horizontal="left" vertical="top" wrapText="1" indent="1"/>
    </xf>
    <xf numFmtId="0" fontId="5" fillId="15" borderId="33" xfId="2" applyFont="1" applyFill="1" applyBorder="1" applyAlignment="1">
      <alignment horizontal="left" vertical="top" wrapText="1" indent="1"/>
    </xf>
    <xf numFmtId="0" fontId="14" fillId="7" borderId="58" xfId="4" applyFont="1" applyFill="1" applyBorder="1" applyAlignment="1">
      <alignment horizontal="left" vertical="center" wrapText="1" indent="1"/>
    </xf>
    <xf numFmtId="0" fontId="14" fillId="7" borderId="42" xfId="4" applyFont="1" applyFill="1" applyBorder="1" applyAlignment="1">
      <alignment horizontal="left" vertical="center" wrapText="1" indent="1"/>
    </xf>
    <xf numFmtId="0" fontId="5" fillId="4" borderId="4" xfId="4" applyFont="1" applyFill="1" applyBorder="1" applyAlignment="1">
      <alignment horizontal="left" vertical="top" wrapText="1" indent="1"/>
    </xf>
    <xf numFmtId="0" fontId="4" fillId="4" borderId="7" xfId="4" applyFont="1" applyFill="1" applyBorder="1" applyAlignment="1">
      <alignment horizontal="left" vertical="center"/>
    </xf>
    <xf numFmtId="49" fontId="14" fillId="4" borderId="4" xfId="4" applyNumberFormat="1" applyFont="1" applyFill="1" applyBorder="1" applyAlignment="1">
      <alignment horizontal="left" vertical="top" wrapText="1" indent="1"/>
    </xf>
    <xf numFmtId="0" fontId="14" fillId="4" borderId="4" xfId="4" applyFont="1" applyFill="1" applyBorder="1" applyAlignment="1">
      <alignment horizontal="left" vertical="center" wrapText="1" indent="1"/>
    </xf>
    <xf numFmtId="0" fontId="7" fillId="4" borderId="4" xfId="4" applyFont="1" applyFill="1" applyBorder="1" applyAlignment="1">
      <alignment horizontal="left" vertical="center" wrapText="1" indent="1"/>
    </xf>
    <xf numFmtId="9" fontId="0" fillId="0" borderId="0" xfId="1" applyFont="1"/>
    <xf numFmtId="0" fontId="25" fillId="0" borderId="36" xfId="0" applyFont="1" applyBorder="1" applyAlignment="1">
      <alignment horizontal="left" vertical="top" wrapText="1" indent="1"/>
    </xf>
    <xf numFmtId="2" fontId="25" fillId="0" borderId="36" xfId="0" applyNumberFormat="1" applyFont="1" applyBorder="1" applyAlignment="1">
      <alignment horizontal="left" vertical="top" wrapText="1" indent="1"/>
    </xf>
    <xf numFmtId="0" fontId="7" fillId="12" borderId="4" xfId="4" applyFont="1" applyFill="1" applyBorder="1" applyAlignment="1">
      <alignment horizontal="left" vertical="top" wrapText="1" indent="1"/>
    </xf>
    <xf numFmtId="0" fontId="7" fillId="0" borderId="4" xfId="7" applyFont="1" applyBorder="1" applyAlignment="1">
      <alignment horizontal="left" vertical="top" wrapText="1" indent="1"/>
    </xf>
    <xf numFmtId="0" fontId="7" fillId="0" borderId="4" xfId="7" applyFont="1" applyBorder="1" applyAlignment="1">
      <alignment horizontal="center" vertical="top" wrapText="1"/>
    </xf>
    <xf numFmtId="9" fontId="7" fillId="12" borderId="4" xfId="4" applyNumberFormat="1" applyFont="1" applyFill="1" applyBorder="1" applyAlignment="1">
      <alignment horizontal="left" vertical="top" wrapText="1" indent="1"/>
    </xf>
    <xf numFmtId="0" fontId="8" fillId="4" borderId="30" xfId="4" applyFont="1" applyFill="1" applyBorder="1" applyAlignment="1">
      <alignment horizontal="left" vertical="center" wrapText="1" indent="1"/>
    </xf>
    <xf numFmtId="0" fontId="8" fillId="4" borderId="31" xfId="4" applyFont="1" applyFill="1" applyBorder="1" applyAlignment="1">
      <alignment horizontal="left" vertical="center" wrapText="1" indent="1"/>
    </xf>
    <xf numFmtId="0" fontId="8" fillId="4" borderId="11" xfId="4" applyFont="1" applyFill="1" applyBorder="1" applyAlignment="1">
      <alignment horizontal="left" vertical="center" wrapText="1" indent="1"/>
    </xf>
    <xf numFmtId="0" fontId="5" fillId="4" borderId="60" xfId="4" applyFont="1" applyFill="1" applyBorder="1"/>
    <xf numFmtId="4" fontId="7" fillId="0" borderId="60" xfId="0" applyNumberFormat="1" applyFont="1" applyBorder="1" applyAlignment="1">
      <alignment horizontal="left" wrapText="1" indent="1"/>
    </xf>
    <xf numFmtId="0" fontId="5" fillId="4" borderId="60" xfId="4" applyFont="1" applyFill="1" applyBorder="1" applyAlignment="1">
      <alignment wrapText="1"/>
    </xf>
    <xf numFmtId="166" fontId="7" fillId="0" borderId="60" xfId="5" applyNumberFormat="1" applyFont="1" applyBorder="1" applyAlignment="1">
      <alignment horizontal="left" wrapText="1" indent="1"/>
    </xf>
    <xf numFmtId="0" fontId="7" fillId="0" borderId="60" xfId="0" applyFont="1" applyBorder="1" applyAlignment="1">
      <alignment horizontal="left" wrapText="1" indent="1"/>
    </xf>
    <xf numFmtId="0" fontId="5" fillId="4" borderId="60" xfId="4" applyFont="1" applyFill="1" applyBorder="1" applyAlignment="1">
      <alignment horizontal="left"/>
    </xf>
    <xf numFmtId="9" fontId="5" fillId="4" borderId="60" xfId="4" applyNumberFormat="1" applyFont="1" applyFill="1" applyBorder="1" applyAlignment="1">
      <alignment horizontal="left"/>
    </xf>
    <xf numFmtId="9" fontId="5" fillId="4" borderId="60" xfId="1" applyFont="1" applyFill="1" applyBorder="1" applyAlignment="1">
      <alignment horizontal="left"/>
    </xf>
    <xf numFmtId="0" fontId="6" fillId="21" borderId="6" xfId="0" applyFont="1" applyFill="1" applyBorder="1" applyAlignment="1">
      <alignment horizontal="left" vertical="center" wrapText="1" indent="1"/>
    </xf>
    <xf numFmtId="0" fontId="6" fillId="21" borderId="6" xfId="0" applyFont="1" applyFill="1" applyBorder="1" applyAlignment="1">
      <alignment horizontal="right" vertical="center" wrapText="1" indent="1"/>
    </xf>
    <xf numFmtId="0" fontId="7" fillId="4" borderId="60" xfId="4" applyFont="1" applyFill="1" applyBorder="1" applyAlignment="1">
      <alignment wrapText="1"/>
    </xf>
    <xf numFmtId="0" fontId="8" fillId="4" borderId="0" xfId="4" applyFont="1" applyFill="1" applyAlignment="1">
      <alignment horizontal="left" vertical="center" wrapText="1" indent="1"/>
    </xf>
    <xf numFmtId="2" fontId="7" fillId="0" borderId="60" xfId="5" applyNumberFormat="1" applyFont="1" applyBorder="1" applyAlignment="1">
      <alignment horizontal="left" vertical="top" wrapText="1" indent="1"/>
    </xf>
    <xf numFmtId="2" fontId="7" fillId="0" borderId="60" xfId="0" applyNumberFormat="1" applyFont="1" applyBorder="1" applyAlignment="1">
      <alignment horizontal="left" vertical="top" wrapText="1" indent="1"/>
    </xf>
    <xf numFmtId="2" fontId="7" fillId="12" borderId="60" xfId="5" applyNumberFormat="1" applyFont="1" applyFill="1" applyBorder="1" applyAlignment="1">
      <alignment horizontal="left" vertical="top" wrapText="1" indent="1"/>
    </xf>
    <xf numFmtId="2" fontId="5" fillId="12" borderId="60" xfId="4" applyNumberFormat="1" applyFont="1" applyFill="1" applyBorder="1" applyAlignment="1">
      <alignment horizontal="left" vertical="top"/>
    </xf>
    <xf numFmtId="2" fontId="5" fillId="4" borderId="60" xfId="4" applyNumberFormat="1" applyFont="1" applyFill="1" applyBorder="1" applyAlignment="1">
      <alignment horizontal="left" vertical="top" indent="1"/>
    </xf>
    <xf numFmtId="0" fontId="6" fillId="21" borderId="59" xfId="0" applyFont="1" applyFill="1" applyBorder="1" applyAlignment="1">
      <alignment vertical="center" wrapText="1"/>
    </xf>
    <xf numFmtId="0" fontId="6" fillId="21" borderId="31" xfId="0" applyFont="1" applyFill="1" applyBorder="1" applyAlignment="1">
      <alignment vertical="center" wrapText="1"/>
    </xf>
    <xf numFmtId="0" fontId="6" fillId="21" borderId="72" xfId="0" applyFont="1" applyFill="1" applyBorder="1" applyAlignment="1">
      <alignment vertical="center" wrapText="1"/>
    </xf>
    <xf numFmtId="0" fontId="6" fillId="21" borderId="17" xfId="0" applyFont="1" applyFill="1" applyBorder="1" applyAlignment="1">
      <alignment horizontal="left" vertical="center" wrapText="1" indent="1"/>
    </xf>
    <xf numFmtId="2" fontId="7" fillId="19" borderId="60" xfId="5" applyNumberFormat="1" applyFont="1" applyFill="1" applyBorder="1" applyAlignment="1">
      <alignment horizontal="left" vertical="top" wrapText="1" indent="1"/>
    </xf>
    <xf numFmtId="2" fontId="33" fillId="12" borderId="60" xfId="5" applyNumberFormat="1" applyFont="1" applyFill="1" applyBorder="1" applyAlignment="1">
      <alignment horizontal="left" vertical="top" wrapText="1" indent="1"/>
    </xf>
    <xf numFmtId="0" fontId="5" fillId="4" borderId="74" xfId="4" applyFont="1" applyFill="1" applyBorder="1" applyAlignment="1">
      <alignment wrapText="1"/>
    </xf>
    <xf numFmtId="0" fontId="7" fillId="0" borderId="74" xfId="0" applyFont="1" applyBorder="1" applyAlignment="1">
      <alignment horizontal="left" wrapText="1" indent="1"/>
    </xf>
    <xf numFmtId="2" fontId="7" fillId="12" borderId="74" xfId="5" applyNumberFormat="1" applyFont="1" applyFill="1" applyBorder="1" applyAlignment="1">
      <alignment horizontal="left" vertical="top" wrapText="1" indent="1"/>
    </xf>
    <xf numFmtId="2" fontId="7" fillId="0" borderId="74" xfId="5" applyNumberFormat="1" applyFont="1" applyBorder="1" applyAlignment="1">
      <alignment horizontal="left" vertical="top" wrapText="1" indent="1"/>
    </xf>
    <xf numFmtId="166" fontId="7" fillId="0" borderId="74" xfId="5" applyNumberFormat="1" applyFont="1" applyBorder="1" applyAlignment="1">
      <alignment horizontal="left" wrapText="1" indent="1"/>
    </xf>
    <xf numFmtId="0" fontId="6" fillId="21" borderId="0" xfId="0" applyFont="1" applyFill="1" applyAlignment="1">
      <alignment horizontal="left" vertical="center" wrapText="1" indent="1"/>
    </xf>
    <xf numFmtId="0" fontId="6" fillId="21" borderId="0" xfId="0" applyFont="1" applyFill="1" applyAlignment="1">
      <alignment vertical="center" wrapText="1"/>
    </xf>
    <xf numFmtId="0" fontId="10" fillId="4" borderId="0" xfId="4" applyFont="1" applyFill="1" applyAlignment="1">
      <alignment wrapText="1"/>
    </xf>
    <xf numFmtId="0" fontId="34" fillId="0" borderId="7" xfId="4" applyFont="1" applyBorder="1" applyAlignment="1">
      <alignment horizontal="left" vertical="center"/>
    </xf>
    <xf numFmtId="0" fontId="35" fillId="0" borderId="0" xfId="4" applyFont="1" applyAlignment="1">
      <alignment vertical="center" wrapText="1"/>
    </xf>
    <xf numFmtId="0" fontId="36" fillId="4" borderId="0" xfId="4" applyFont="1" applyFill="1"/>
    <xf numFmtId="0" fontId="34" fillId="0" borderId="0" xfId="4" applyFont="1" applyAlignment="1">
      <alignment horizontal="left" vertical="center"/>
    </xf>
    <xf numFmtId="0" fontId="14" fillId="7" borderId="27" xfId="4" applyFont="1" applyFill="1" applyBorder="1" applyAlignment="1">
      <alignment horizontal="left" vertical="center" wrapText="1" indent="1"/>
    </xf>
    <xf numFmtId="0" fontId="9" fillId="8" borderId="6" xfId="4" applyFont="1" applyFill="1" applyBorder="1" applyAlignment="1">
      <alignment horizontal="left" vertical="center" wrapText="1" indent="1"/>
    </xf>
    <xf numFmtId="0" fontId="6" fillId="16" borderId="38" xfId="4" applyFont="1" applyFill="1" applyBorder="1" applyAlignment="1">
      <alignment horizontal="center" vertical="top" wrapText="1"/>
    </xf>
    <xf numFmtId="0" fontId="26" fillId="9" borderId="16" xfId="3" applyFont="1" applyFill="1" applyBorder="1" applyAlignment="1">
      <alignment horizontal="left" vertical="center"/>
    </xf>
    <xf numFmtId="0" fontId="26" fillId="9" borderId="23" xfId="3" applyFont="1" applyFill="1" applyBorder="1" applyAlignment="1">
      <alignment horizontal="left" vertical="center"/>
    </xf>
    <xf numFmtId="0" fontId="16" fillId="4" borderId="0" xfId="4" applyFont="1" applyFill="1" applyAlignment="1">
      <alignment horizontal="left"/>
    </xf>
    <xf numFmtId="0" fontId="4" fillId="4" borderId="0" xfId="4" applyFont="1" applyFill="1" applyAlignment="1">
      <alignment horizontal="left"/>
    </xf>
    <xf numFmtId="0" fontId="37" fillId="4" borderId="7" xfId="4" applyFont="1" applyFill="1" applyBorder="1" applyAlignment="1">
      <alignment horizontal="left" vertical="center"/>
    </xf>
    <xf numFmtId="0" fontId="39" fillId="8" borderId="0" xfId="4" applyFont="1" applyFill="1" applyAlignment="1">
      <alignment horizontal="left" indent="1"/>
    </xf>
    <xf numFmtId="0" fontId="5" fillId="4" borderId="0" xfId="4" applyFont="1" applyFill="1" applyAlignment="1">
      <alignment horizontal="left" indent="1"/>
    </xf>
    <xf numFmtId="0" fontId="9" fillId="8" borderId="11" xfId="4" applyFont="1" applyFill="1" applyBorder="1" applyAlignment="1">
      <alignment horizontal="center" wrapText="1"/>
    </xf>
    <xf numFmtId="0" fontId="9" fillId="8" borderId="15" xfId="4" applyFont="1" applyFill="1" applyBorder="1" applyAlignment="1">
      <alignment horizontal="center" wrapText="1"/>
    </xf>
    <xf numFmtId="0" fontId="7" fillId="4" borderId="13" xfId="4" applyFont="1" applyFill="1" applyBorder="1" applyAlignment="1">
      <alignment horizontal="left" vertical="center" wrapText="1" indent="1"/>
    </xf>
    <xf numFmtId="0" fontId="14" fillId="4" borderId="13" xfId="4" applyFont="1" applyFill="1" applyBorder="1" applyAlignment="1">
      <alignment horizontal="center" vertical="center" wrapText="1"/>
    </xf>
    <xf numFmtId="0" fontId="14" fillId="4" borderId="14" xfId="4" applyFont="1" applyFill="1" applyBorder="1" applyAlignment="1">
      <alignment horizontal="center" vertical="center" wrapText="1"/>
    </xf>
    <xf numFmtId="0" fontId="14" fillId="4" borderId="5" xfId="4" applyFont="1" applyFill="1" applyBorder="1" applyAlignment="1">
      <alignment horizontal="center" vertical="center" wrapText="1"/>
    </xf>
    <xf numFmtId="0" fontId="7" fillId="4" borderId="13" xfId="4" applyFont="1" applyFill="1" applyBorder="1" applyAlignment="1">
      <alignment horizontal="center" vertical="center" wrapText="1"/>
    </xf>
    <xf numFmtId="0" fontId="7" fillId="4" borderId="14" xfId="4" applyFont="1" applyFill="1" applyBorder="1" applyAlignment="1">
      <alignment horizontal="center" vertical="center" wrapText="1"/>
    </xf>
    <xf numFmtId="0" fontId="7" fillId="4" borderId="5" xfId="4" applyFont="1" applyFill="1" applyBorder="1" applyAlignment="1">
      <alignment horizontal="center" vertical="center" wrapText="1"/>
    </xf>
    <xf numFmtId="0" fontId="7" fillId="4" borderId="13" xfId="4" applyFont="1" applyFill="1" applyBorder="1" applyAlignment="1">
      <alignment horizontal="left" vertical="center" wrapText="1"/>
    </xf>
    <xf numFmtId="0" fontId="7" fillId="4" borderId="14" xfId="4" applyFont="1" applyFill="1" applyBorder="1" applyAlignment="1">
      <alignment horizontal="left" vertical="center" wrapText="1"/>
    </xf>
    <xf numFmtId="0" fontId="7" fillId="4" borderId="5" xfId="4" applyFont="1" applyFill="1" applyBorder="1" applyAlignment="1">
      <alignment horizontal="left" vertical="center" wrapText="1"/>
    </xf>
    <xf numFmtId="0" fontId="14" fillId="4" borderId="0" xfId="4" applyFont="1" applyFill="1" applyAlignment="1">
      <alignment horizontal="left" vertical="top" wrapText="1" indent="1"/>
    </xf>
    <xf numFmtId="0" fontId="12" fillId="4" borderId="0" xfId="4" applyFont="1" applyFill="1" applyAlignment="1">
      <alignment horizontal="left" vertical="top" wrapText="1" indent="1"/>
    </xf>
    <xf numFmtId="0" fontId="7" fillId="4" borderId="0" xfId="4" applyFont="1" applyFill="1" applyAlignment="1">
      <alignment horizontal="left" vertical="top" wrapText="1" indent="1"/>
    </xf>
    <xf numFmtId="0" fontId="9" fillId="8" borderId="6" xfId="4" applyFont="1" applyFill="1" applyBorder="1" applyAlignment="1">
      <alignment horizontal="left" vertical="top" wrapText="1" indent="1"/>
    </xf>
    <xf numFmtId="0" fontId="9" fillId="8" borderId="11" xfId="4" applyFont="1" applyFill="1" applyBorder="1" applyAlignment="1">
      <alignment horizontal="left" vertical="top" wrapText="1" indent="1"/>
    </xf>
    <xf numFmtId="0" fontId="9" fillId="8" borderId="15" xfId="4" applyFont="1" applyFill="1" applyBorder="1" applyAlignment="1">
      <alignment horizontal="left" vertical="top" wrapText="1" indent="1"/>
    </xf>
    <xf numFmtId="0" fontId="9" fillId="8" borderId="11" xfId="4" applyFont="1" applyFill="1" applyBorder="1" applyAlignment="1">
      <alignment horizontal="left" vertical="center" wrapText="1" indent="1"/>
    </xf>
    <xf numFmtId="0" fontId="9" fillId="8" borderId="15" xfId="4" applyFont="1" applyFill="1" applyBorder="1" applyAlignment="1">
      <alignment horizontal="left" vertical="center" wrapText="1" indent="1"/>
    </xf>
    <xf numFmtId="49" fontId="7" fillId="4" borderId="4" xfId="4" applyNumberFormat="1" applyFont="1" applyFill="1" applyBorder="1" applyAlignment="1">
      <alignment horizontal="left" vertical="top" wrapText="1" indent="1"/>
    </xf>
    <xf numFmtId="0" fontId="11" fillId="4" borderId="4" xfId="4" applyFont="1" applyFill="1" applyBorder="1"/>
    <xf numFmtId="0" fontId="13" fillId="4" borderId="4" xfId="4" applyFont="1" applyFill="1" applyBorder="1" applyAlignment="1">
      <alignment horizontal="left" vertical="center" wrapText="1" indent="1"/>
    </xf>
    <xf numFmtId="0" fontId="8" fillId="4" borderId="30" xfId="4" applyFont="1" applyFill="1" applyBorder="1" applyAlignment="1">
      <alignment horizontal="left" vertical="center" wrapText="1"/>
    </xf>
    <xf numFmtId="0" fontId="5" fillId="4" borderId="4" xfId="4" applyFont="1" applyFill="1" applyBorder="1" applyAlignment="1">
      <alignment wrapText="1"/>
    </xf>
    <xf numFmtId="0" fontId="5" fillId="4" borderId="4" xfId="4" applyFont="1" applyFill="1" applyBorder="1" applyAlignment="1">
      <alignment horizontal="left" wrapText="1" indent="1"/>
    </xf>
    <xf numFmtId="0" fontId="11" fillId="4" borderId="4" xfId="4" applyFont="1" applyFill="1" applyBorder="1" applyAlignment="1">
      <alignment horizontal="left" vertical="top" wrapText="1" indent="1"/>
    </xf>
    <xf numFmtId="0" fontId="5" fillId="12" borderId="4" xfId="4" applyFont="1" applyFill="1" applyBorder="1"/>
    <xf numFmtId="0" fontId="34" fillId="4" borderId="0" xfId="4" applyFont="1" applyFill="1" applyAlignment="1">
      <alignment horizontal="left" vertical="center"/>
    </xf>
    <xf numFmtId="0" fontId="34" fillId="4" borderId="7" xfId="4" applyFont="1" applyFill="1" applyBorder="1" applyAlignment="1">
      <alignment horizontal="left" vertical="center"/>
    </xf>
    <xf numFmtId="0" fontId="35" fillId="4" borderId="0" xfId="4" applyFont="1" applyFill="1" applyAlignment="1">
      <alignment vertical="center" wrapText="1"/>
    </xf>
    <xf numFmtId="0" fontId="5" fillId="0" borderId="4" xfId="4" applyFont="1" applyBorder="1" applyAlignment="1">
      <alignment horizontal="left" vertical="top" indent="1"/>
    </xf>
    <xf numFmtId="0" fontId="40" fillId="4" borderId="31" xfId="4" applyFont="1" applyFill="1" applyBorder="1" applyAlignment="1">
      <alignment vertical="top" wrapText="1"/>
    </xf>
    <xf numFmtId="0" fontId="40" fillId="0" borderId="0" xfId="4" applyFont="1" applyAlignment="1">
      <alignment horizontal="left" vertical="center"/>
    </xf>
    <xf numFmtId="0" fontId="40" fillId="4" borderId="31" xfId="4" applyFont="1" applyFill="1" applyBorder="1" applyAlignment="1">
      <alignment vertical="center"/>
    </xf>
    <xf numFmtId="0" fontId="40" fillId="4" borderId="0" xfId="4" applyFont="1" applyFill="1" applyAlignment="1">
      <alignment horizontal="left" vertical="center"/>
    </xf>
    <xf numFmtId="0" fontId="33" fillId="12" borderId="4" xfId="4" applyFont="1" applyFill="1" applyBorder="1" applyAlignment="1">
      <alignment horizontal="left" vertical="top" wrapText="1" indent="1"/>
    </xf>
    <xf numFmtId="0" fontId="11" fillId="0" borderId="4" xfId="4" applyFont="1" applyBorder="1" applyAlignment="1">
      <alignment horizontal="left" vertical="top" wrapText="1" indent="1"/>
    </xf>
    <xf numFmtId="0" fontId="5" fillId="12" borderId="16" xfId="3" applyFont="1" applyFill="1" applyBorder="1" applyAlignment="1">
      <alignment horizontal="left" vertical="top" wrapText="1" indent="1"/>
    </xf>
    <xf numFmtId="0" fontId="5" fillId="12" borderId="23" xfId="3" applyFont="1" applyFill="1" applyBorder="1" applyAlignment="1">
      <alignment horizontal="left" vertical="top" indent="1"/>
    </xf>
    <xf numFmtId="0" fontId="5" fillId="12" borderId="21" xfId="3" applyFont="1" applyFill="1" applyBorder="1" applyAlignment="1">
      <alignment horizontal="left" vertical="top" indent="1"/>
    </xf>
    <xf numFmtId="0" fontId="5" fillId="0" borderId="0" xfId="2" applyFont="1"/>
    <xf numFmtId="0" fontId="5" fillId="18" borderId="0" xfId="2" applyFont="1" applyFill="1"/>
    <xf numFmtId="0" fontId="5" fillId="18" borderId="0" xfId="2" applyFont="1" applyFill="1" applyAlignment="1">
      <alignment wrapText="1"/>
    </xf>
    <xf numFmtId="0" fontId="5" fillId="11" borderId="0" xfId="2" applyFont="1" applyFill="1"/>
    <xf numFmtId="0" fontId="5" fillId="0" borderId="0" xfId="2" applyFont="1" applyAlignment="1">
      <alignment horizontal="left"/>
    </xf>
    <xf numFmtId="0" fontId="5" fillId="0" borderId="0" xfId="2" applyFont="1" applyAlignment="1">
      <alignment horizontal="left" wrapText="1"/>
    </xf>
    <xf numFmtId="0" fontId="5" fillId="11" borderId="0" xfId="2" applyFont="1" applyFill="1" applyAlignment="1">
      <alignment horizontal="left"/>
    </xf>
    <xf numFmtId="0" fontId="5" fillId="0" borderId="0" xfId="2" applyFont="1" applyAlignment="1">
      <alignment wrapText="1"/>
    </xf>
    <xf numFmtId="0" fontId="5" fillId="15" borderId="0" xfId="2" applyFont="1" applyFill="1"/>
    <xf numFmtId="0" fontId="5" fillId="0" borderId="21" xfId="3" applyFont="1" applyBorder="1" applyAlignment="1">
      <alignment horizontal="left" vertical="top" indent="1"/>
    </xf>
    <xf numFmtId="0" fontId="7" fillId="0" borderId="21" xfId="0" applyFont="1" applyBorder="1" applyAlignment="1">
      <alignment horizontal="left" vertical="top" wrapText="1" indent="1"/>
    </xf>
    <xf numFmtId="0" fontId="5" fillId="4" borderId="86" xfId="4" applyFont="1" applyFill="1" applyBorder="1" applyAlignment="1">
      <alignment wrapText="1"/>
    </xf>
    <xf numFmtId="0" fontId="5" fillId="4" borderId="86" xfId="4" applyFont="1" applyFill="1" applyBorder="1"/>
    <xf numFmtId="0" fontId="5" fillId="18" borderId="86" xfId="4" applyFont="1" applyFill="1" applyBorder="1"/>
    <xf numFmtId="0" fontId="5" fillId="0" borderId="86" xfId="3" applyFont="1" applyBorder="1" applyAlignment="1">
      <alignment horizontal="left" vertical="top" wrapText="1"/>
    </xf>
    <xf numFmtId="0" fontId="5" fillId="0" borderId="86" xfId="3" applyFont="1" applyBorder="1" applyAlignment="1">
      <alignment horizontal="left" vertical="top" wrapText="1" indent="1"/>
    </xf>
    <xf numFmtId="0" fontId="5" fillId="18" borderId="86" xfId="3" applyFont="1" applyFill="1" applyBorder="1" applyAlignment="1">
      <alignment horizontal="left" vertical="top" indent="1"/>
    </xf>
    <xf numFmtId="3" fontId="5" fillId="18" borderId="86" xfId="3" applyNumberFormat="1" applyFont="1" applyFill="1" applyBorder="1" applyAlignment="1">
      <alignment horizontal="left" vertical="top" indent="1"/>
    </xf>
    <xf numFmtId="0" fontId="5" fillId="18" borderId="86" xfId="3" applyFont="1" applyFill="1" applyBorder="1" applyAlignment="1">
      <alignment horizontal="left" vertical="top" wrapText="1" indent="1"/>
    </xf>
    <xf numFmtId="0" fontId="5" fillId="0" borderId="86" xfId="3" applyFont="1" applyBorder="1" applyAlignment="1">
      <alignment horizontal="left" vertical="top"/>
    </xf>
    <xf numFmtId="0" fontId="1" fillId="0" borderId="86" xfId="3" applyBorder="1"/>
    <xf numFmtId="0" fontId="7" fillId="18" borderId="86" xfId="0" applyFont="1" applyFill="1" applyBorder="1" applyAlignment="1">
      <alignment horizontal="left" vertical="top" wrapText="1" indent="1"/>
    </xf>
    <xf numFmtId="0" fontId="26" fillId="4" borderId="86" xfId="4" applyFont="1" applyFill="1" applyBorder="1" applyAlignment="1">
      <alignment horizontal="left" wrapText="1" indent="1"/>
    </xf>
    <xf numFmtId="0" fontId="7" fillId="0" borderId="86" xfId="0" applyFont="1" applyBorder="1" applyAlignment="1">
      <alignment horizontal="left" vertical="top" wrapText="1"/>
    </xf>
    <xf numFmtId="0" fontId="5" fillId="0" borderId="86" xfId="3" applyFont="1" applyBorder="1" applyAlignment="1">
      <alignment horizontal="center" vertical="top"/>
    </xf>
    <xf numFmtId="3" fontId="5" fillId="0" borderId="86" xfId="3" applyNumberFormat="1" applyFont="1" applyBorder="1" applyAlignment="1">
      <alignment horizontal="left" vertical="top"/>
    </xf>
    <xf numFmtId="0" fontId="5" fillId="0" borderId="21" xfId="3" applyFont="1" applyBorder="1" applyAlignment="1">
      <alignment horizontal="left" vertical="top" wrapText="1" indent="1"/>
    </xf>
    <xf numFmtId="0" fontId="16" fillId="4" borderId="0" xfId="4" applyFont="1" applyFill="1" applyAlignment="1">
      <alignment horizontal="left" vertical="center"/>
    </xf>
    <xf numFmtId="0" fontId="4" fillId="4" borderId="0" xfId="4" applyFont="1" applyFill="1" applyAlignment="1">
      <alignment horizontal="left" vertical="center"/>
    </xf>
    <xf numFmtId="0" fontId="23" fillId="4" borderId="0" xfId="4" applyFont="1" applyFill="1" applyAlignment="1">
      <alignment vertical="center" wrapText="1"/>
    </xf>
    <xf numFmtId="0" fontId="5" fillId="0" borderId="77" xfId="3" applyFont="1" applyBorder="1" applyAlignment="1">
      <alignment horizontal="left" vertical="top" wrapText="1"/>
    </xf>
    <xf numFmtId="0" fontId="7" fillId="4" borderId="0" xfId="4" applyFont="1" applyFill="1" applyAlignment="1">
      <alignment horizontal="left" vertical="top" wrapText="1"/>
    </xf>
    <xf numFmtId="0" fontId="7" fillId="17" borderId="4" xfId="4" applyFont="1" applyFill="1" applyBorder="1" applyAlignment="1">
      <alignment horizontal="left" vertical="top" wrapText="1" indent="1"/>
    </xf>
    <xf numFmtId="0" fontId="6" fillId="13" borderId="9" xfId="3" applyFont="1" applyFill="1" applyBorder="1" applyAlignment="1">
      <alignment horizontal="center" vertical="center"/>
    </xf>
    <xf numFmtId="0" fontId="6" fillId="4" borderId="0" xfId="3" applyFont="1" applyFill="1" applyAlignment="1">
      <alignment horizontal="left" vertical="center" indent="1"/>
    </xf>
    <xf numFmtId="0" fontId="17" fillId="4" borderId="0" xfId="3" applyFont="1" applyFill="1" applyAlignment="1">
      <alignment vertical="top"/>
    </xf>
    <xf numFmtId="0" fontId="1" fillId="4" borderId="0" xfId="3" applyFill="1" applyAlignment="1">
      <alignment vertical="top"/>
    </xf>
    <xf numFmtId="0" fontId="6" fillId="4" borderId="0" xfId="3" applyFont="1" applyFill="1" applyAlignment="1">
      <alignment horizontal="left" indent="1"/>
    </xf>
    <xf numFmtId="2" fontId="6" fillId="4" borderId="0" xfId="3" applyNumberFormat="1" applyFont="1" applyFill="1" applyAlignment="1">
      <alignment horizontal="center" vertical="center"/>
    </xf>
    <xf numFmtId="0" fontId="26" fillId="4" borderId="0" xfId="3" applyFont="1" applyFill="1" applyAlignment="1">
      <alignment horizontal="left" vertical="center"/>
    </xf>
    <xf numFmtId="0" fontId="5" fillId="4" borderId="0" xfId="3" applyFont="1" applyFill="1" applyAlignment="1">
      <alignment horizontal="left" vertical="center"/>
    </xf>
    <xf numFmtId="0" fontId="1" fillId="4" borderId="0" xfId="3" applyFill="1" applyAlignment="1">
      <alignment vertical="center"/>
    </xf>
    <xf numFmtId="0" fontId="5" fillId="4" borderId="0" xfId="3" applyFont="1" applyFill="1" applyAlignment="1">
      <alignment horizontal="left" vertical="top" indent="1"/>
    </xf>
    <xf numFmtId="0" fontId="5" fillId="4" borderId="0" xfId="3" applyFont="1" applyFill="1" applyAlignment="1">
      <alignment horizontal="left" vertical="top" wrapText="1" indent="1"/>
    </xf>
    <xf numFmtId="0" fontId="5" fillId="18" borderId="23" xfId="3" applyFont="1" applyFill="1" applyBorder="1" applyAlignment="1">
      <alignment horizontal="left" vertical="top" wrapText="1" indent="1"/>
    </xf>
    <xf numFmtId="0" fontId="5" fillId="18" borderId="23" xfId="3" applyFont="1" applyFill="1" applyBorder="1" applyAlignment="1">
      <alignment horizontal="left" vertical="top" indent="1"/>
    </xf>
    <xf numFmtId="0" fontId="5" fillId="0" borderId="22" xfId="3" applyFont="1" applyBorder="1" applyAlignment="1">
      <alignment horizontal="left" vertical="top"/>
    </xf>
    <xf numFmtId="0" fontId="9" fillId="4" borderId="0" xfId="4" applyFont="1" applyFill="1" applyAlignment="1">
      <alignment horizontal="left" vertical="top" wrapText="1" indent="1"/>
    </xf>
    <xf numFmtId="0" fontId="7" fillId="12" borderId="4" xfId="4" applyFont="1" applyFill="1" applyBorder="1" applyAlignment="1">
      <alignment horizontal="left" vertical="top" wrapText="1"/>
    </xf>
    <xf numFmtId="0" fontId="7" fillId="12" borderId="0" xfId="4" applyFont="1" applyFill="1" applyAlignment="1">
      <alignment horizontal="left" vertical="top" wrapText="1"/>
    </xf>
    <xf numFmtId="0" fontId="14" fillId="7" borderId="7" xfId="4" applyFont="1" applyFill="1" applyBorder="1" applyAlignment="1">
      <alignment horizontal="left" vertical="center" wrapText="1" indent="1"/>
    </xf>
    <xf numFmtId="0" fontId="9" fillId="4" borderId="0" xfId="4" applyFont="1" applyFill="1" applyAlignment="1">
      <alignment horizontal="center" vertical="top" wrapText="1"/>
    </xf>
    <xf numFmtId="0" fontId="26" fillId="9" borderId="16" xfId="3" applyFont="1" applyFill="1" applyBorder="1" applyAlignment="1">
      <alignment vertical="center"/>
    </xf>
    <xf numFmtId="0" fontId="26" fillId="9" borderId="26" xfId="3" applyFont="1" applyFill="1" applyBorder="1" applyAlignment="1">
      <alignment vertical="center"/>
    </xf>
    <xf numFmtId="0" fontId="14" fillId="7" borderId="27" xfId="4" applyFont="1" applyFill="1" applyBorder="1" applyAlignment="1">
      <alignment vertical="center" wrapText="1"/>
    </xf>
    <xf numFmtId="0" fontId="26" fillId="9" borderId="23" xfId="3" applyFont="1" applyFill="1" applyBorder="1" applyAlignment="1">
      <alignment vertical="center"/>
    </xf>
    <xf numFmtId="0" fontId="5" fillId="0" borderId="22" xfId="3" applyFont="1" applyBorder="1" applyAlignment="1">
      <alignment horizontal="left" vertical="top" wrapText="1" indent="1"/>
    </xf>
    <xf numFmtId="0" fontId="7" fillId="11" borderId="39" xfId="0" applyFont="1" applyFill="1" applyBorder="1" applyAlignment="1">
      <alignment horizontal="right" vertical="center" wrapText="1" indent="1"/>
    </xf>
    <xf numFmtId="0" fontId="1" fillId="4" borderId="0" xfId="3" applyFill="1"/>
    <xf numFmtId="0" fontId="26" fillId="4" borderId="0" xfId="3" applyFont="1" applyFill="1" applyAlignment="1">
      <alignment vertical="center"/>
    </xf>
    <xf numFmtId="0" fontId="5" fillId="4" borderId="0" xfId="3" applyFont="1" applyFill="1" applyAlignment="1">
      <alignment horizontal="left" indent="1"/>
    </xf>
    <xf numFmtId="0" fontId="0" fillId="4" borderId="0" xfId="0" applyFill="1"/>
    <xf numFmtId="0" fontId="7" fillId="4" borderId="3" xfId="4" applyFont="1" applyFill="1" applyBorder="1" applyAlignment="1">
      <alignment horizontal="left" vertical="center" wrapText="1" indent="1"/>
    </xf>
    <xf numFmtId="0" fontId="12" fillId="0" borderId="34" xfId="4" applyFont="1" applyBorder="1" applyAlignment="1">
      <alignment horizontal="left" vertical="top" wrapText="1" indent="1"/>
    </xf>
    <xf numFmtId="0" fontId="5" fillId="0" borderId="34" xfId="4" applyFont="1" applyBorder="1" applyAlignment="1">
      <alignment horizontal="left" vertical="top" wrapText="1" indent="1"/>
    </xf>
    <xf numFmtId="0" fontId="5" fillId="4" borderId="34" xfId="4" applyFont="1" applyFill="1" applyBorder="1" applyAlignment="1">
      <alignment wrapText="1"/>
    </xf>
    <xf numFmtId="0" fontId="5" fillId="4" borderId="34" xfId="4" applyFont="1" applyFill="1" applyBorder="1" applyAlignment="1">
      <alignment horizontal="left" wrapText="1" indent="1"/>
    </xf>
    <xf numFmtId="0" fontId="5" fillId="4" borderId="13" xfId="4" applyFont="1" applyFill="1" applyBorder="1"/>
    <xf numFmtId="0" fontId="14" fillId="4" borderId="13" xfId="4" applyFont="1" applyFill="1" applyBorder="1" applyAlignment="1">
      <alignment horizontal="left" vertical="center" wrapText="1" indent="1"/>
    </xf>
    <xf numFmtId="0" fontId="14" fillId="4" borderId="4" xfId="4" applyFont="1" applyFill="1" applyBorder="1" applyAlignment="1">
      <alignment horizontal="center" vertical="center" wrapText="1"/>
    </xf>
    <xf numFmtId="0" fontId="14" fillId="7" borderId="4" xfId="4" applyFont="1" applyFill="1" applyBorder="1" applyAlignment="1">
      <alignment vertical="center" wrapText="1"/>
    </xf>
    <xf numFmtId="9" fontId="7" fillId="4" borderId="4" xfId="1" applyFont="1" applyFill="1" applyBorder="1" applyAlignment="1">
      <alignment horizontal="right" vertical="top" wrapText="1"/>
    </xf>
    <xf numFmtId="0" fontId="5" fillId="4" borderId="0" xfId="4" applyFont="1" applyFill="1" applyAlignment="1">
      <alignment horizontal="right" vertical="center"/>
    </xf>
    <xf numFmtId="0" fontId="7" fillId="4" borderId="0" xfId="4" applyFont="1" applyFill="1" applyAlignment="1">
      <alignment horizontal="right" vertical="center" wrapText="1"/>
    </xf>
    <xf numFmtId="166" fontId="7" fillId="4" borderId="0" xfId="5" applyNumberFormat="1" applyFont="1" applyFill="1" applyBorder="1" applyAlignment="1">
      <alignment vertical="top" wrapText="1"/>
    </xf>
    <xf numFmtId="9" fontId="7" fillId="4" borderId="4" xfId="1" applyFont="1" applyFill="1" applyBorder="1" applyAlignment="1">
      <alignment horizontal="left" vertical="top" wrapText="1" indent="1"/>
    </xf>
    <xf numFmtId="9" fontId="5" fillId="4" borderId="4" xfId="1" applyFont="1" applyFill="1" applyBorder="1" applyAlignment="1">
      <alignment horizontal="right" vertical="center"/>
    </xf>
    <xf numFmtId="9" fontId="7" fillId="4" borderId="4" xfId="1" applyFont="1" applyFill="1" applyBorder="1" applyAlignment="1">
      <alignment horizontal="right" vertical="center" wrapText="1"/>
    </xf>
    <xf numFmtId="9" fontId="7" fillId="4" borderId="4" xfId="1" applyFont="1" applyFill="1" applyBorder="1" applyAlignment="1">
      <alignment horizontal="right" vertical="center"/>
    </xf>
    <xf numFmtId="0" fontId="12" fillId="0" borderId="0" xfId="4" applyFont="1" applyAlignment="1">
      <alignment horizontal="left" vertical="top" wrapText="1" indent="1"/>
    </xf>
    <xf numFmtId="0" fontId="8" fillId="4" borderId="72" xfId="4" applyFont="1" applyFill="1" applyBorder="1" applyAlignment="1">
      <alignment horizontal="left" vertical="center" wrapText="1" indent="1"/>
    </xf>
    <xf numFmtId="0" fontId="7" fillId="0" borderId="0" xfId="0" applyFont="1" applyAlignment="1">
      <alignment horizontal="left" vertical="top" wrapText="1" indent="1"/>
    </xf>
    <xf numFmtId="1" fontId="7" fillId="4" borderId="4" xfId="5" applyNumberFormat="1" applyFont="1" applyFill="1" applyBorder="1" applyAlignment="1">
      <alignment horizontal="right" vertical="top" wrapText="1"/>
    </xf>
    <xf numFmtId="0" fontId="5" fillId="4" borderId="0" xfId="2" applyFont="1" applyFill="1" applyAlignment="1">
      <alignment wrapText="1"/>
    </xf>
    <xf numFmtId="0" fontId="5" fillId="4" borderId="0" xfId="2" applyFont="1" applyFill="1" applyAlignment="1">
      <alignment horizontal="left" wrapText="1"/>
    </xf>
    <xf numFmtId="0" fontId="5" fillId="4" borderId="0" xfId="2" applyFont="1" applyFill="1" applyAlignment="1">
      <alignment vertical="top" wrapText="1"/>
    </xf>
    <xf numFmtId="0" fontId="5" fillId="4" borderId="0" xfId="2" applyFont="1" applyFill="1" applyAlignment="1">
      <alignment horizontal="left" vertical="top" wrapText="1"/>
    </xf>
    <xf numFmtId="0" fontId="11" fillId="4" borderId="0" xfId="2" applyFont="1" applyFill="1" applyAlignment="1">
      <alignment wrapText="1"/>
    </xf>
    <xf numFmtId="0" fontId="7" fillId="0" borderId="4" xfId="0" applyFont="1" applyBorder="1" applyAlignment="1">
      <alignment horizontal="right" vertical="top" wrapText="1" indent="1"/>
    </xf>
    <xf numFmtId="0" fontId="6" fillId="4" borderId="0" xfId="3" applyFont="1" applyFill="1" applyAlignment="1">
      <alignment horizontal="center" vertical="center"/>
    </xf>
    <xf numFmtId="0" fontId="14" fillId="4" borderId="13" xfId="4" applyFont="1" applyFill="1" applyBorder="1" applyAlignment="1">
      <alignment horizontal="left" vertical="top" wrapText="1" indent="1"/>
    </xf>
    <xf numFmtId="0" fontId="29" fillId="4" borderId="0" xfId="0" applyFont="1" applyFill="1" applyAlignment="1">
      <alignment horizontal="left" vertical="top" wrapText="1" indent="1"/>
    </xf>
    <xf numFmtId="0" fontId="7" fillId="4" borderId="0" xfId="0" applyFont="1" applyFill="1" applyAlignment="1">
      <alignment horizontal="left" wrapText="1" indent="1"/>
    </xf>
    <xf numFmtId="0" fontId="43" fillId="4" borderId="0" xfId="4" applyFont="1" applyFill="1" applyAlignment="1">
      <alignment horizontal="left" vertical="top" wrapText="1" indent="1"/>
    </xf>
    <xf numFmtId="0" fontId="12" fillId="4" borderId="0" xfId="4" applyFont="1" applyFill="1" applyAlignment="1">
      <alignment horizontal="left" vertical="top" wrapText="1"/>
    </xf>
    <xf numFmtId="0" fontId="5" fillId="2" borderId="21" xfId="3" applyFont="1" applyFill="1" applyBorder="1" applyAlignment="1">
      <alignment horizontal="left" vertical="center"/>
    </xf>
    <xf numFmtId="0" fontId="5" fillId="0" borderId="21" xfId="3" applyFont="1" applyBorder="1" applyAlignment="1">
      <alignment horizontal="left" indent="1"/>
    </xf>
    <xf numFmtId="0" fontId="5" fillId="3" borderId="21" xfId="3" applyFont="1" applyFill="1" applyBorder="1" applyAlignment="1">
      <alignment horizontal="left" indent="1"/>
    </xf>
    <xf numFmtId="0" fontId="20" fillId="11" borderId="40" xfId="0" applyFont="1" applyFill="1" applyBorder="1" applyAlignment="1">
      <alignment horizontal="right" vertical="center" wrapText="1" indent="1"/>
    </xf>
    <xf numFmtId="44" fontId="7" fillId="0" borderId="40" xfId="6" applyFont="1" applyBorder="1" applyAlignment="1">
      <alignment horizontal="right" wrapText="1" indent="1"/>
    </xf>
    <xf numFmtId="166" fontId="7" fillId="0" borderId="40" xfId="5" applyNumberFormat="1" applyFont="1" applyBorder="1" applyAlignment="1">
      <alignment horizontal="right" wrapText="1" indent="1"/>
    </xf>
    <xf numFmtId="9" fontId="7" fillId="0" borderId="40" xfId="1" applyFont="1" applyBorder="1" applyAlignment="1">
      <alignment horizontal="right" wrapText="1" indent="1"/>
    </xf>
    <xf numFmtId="165" fontId="7" fillId="0" borderId="40" xfId="5" applyNumberFormat="1" applyFont="1" applyFill="1" applyBorder="1" applyAlignment="1">
      <alignment horizontal="right" vertical="center" wrapText="1" indent="1"/>
    </xf>
    <xf numFmtId="9" fontId="5" fillId="4" borderId="0" xfId="3" applyNumberFormat="1" applyFont="1" applyFill="1" applyAlignment="1">
      <alignment horizontal="left" vertical="top" indent="1"/>
    </xf>
    <xf numFmtId="9" fontId="5" fillId="4" borderId="0" xfId="3" applyNumberFormat="1" applyFont="1" applyFill="1" applyAlignment="1">
      <alignment horizontal="left" vertical="top"/>
    </xf>
    <xf numFmtId="9" fontId="5" fillId="4" borderId="0" xfId="3" applyNumberFormat="1" applyFont="1" applyFill="1" applyAlignment="1">
      <alignment horizontal="left" vertical="top" wrapText="1" indent="1"/>
    </xf>
    <xf numFmtId="9" fontId="5" fillId="4" borderId="0" xfId="3" applyNumberFormat="1" applyFont="1" applyFill="1" applyAlignment="1">
      <alignment horizontal="left" vertical="top" wrapText="1"/>
    </xf>
    <xf numFmtId="0" fontId="7" fillId="4" borderId="0" xfId="3" applyFont="1" applyFill="1" applyAlignment="1">
      <alignment horizontal="left" vertical="center" wrapText="1" indent="1"/>
    </xf>
    <xf numFmtId="0" fontId="5" fillId="4" borderId="0" xfId="3" applyFont="1" applyFill="1" applyAlignment="1">
      <alignment horizontal="left" vertical="top"/>
    </xf>
    <xf numFmtId="0" fontId="1" fillId="4" borderId="0" xfId="3" applyFill="1" applyAlignment="1">
      <alignment horizontal="left" indent="1"/>
    </xf>
    <xf numFmtId="0" fontId="6" fillId="4" borderId="0" xfId="0" applyFont="1" applyFill="1" applyAlignment="1">
      <alignment horizontal="left" vertical="center" wrapText="1" indent="1"/>
    </xf>
    <xf numFmtId="0" fontId="6" fillId="4" borderId="0" xfId="0" applyFont="1" applyFill="1" applyAlignment="1">
      <alignment horizontal="right" vertical="center" wrapText="1" indent="1"/>
    </xf>
    <xf numFmtId="0" fontId="29" fillId="4" borderId="0" xfId="0" applyFont="1" applyFill="1" applyAlignment="1">
      <alignment horizontal="left" vertical="center" wrapText="1" indent="1"/>
    </xf>
    <xf numFmtId="44" fontId="7" fillId="4" borderId="0" xfId="6" applyFont="1" applyFill="1" applyBorder="1" applyAlignment="1">
      <alignment horizontal="left" wrapText="1" indent="1"/>
    </xf>
    <xf numFmtId="44" fontId="31" fillId="4" borderId="0" xfId="6" applyFont="1" applyFill="1" applyBorder="1"/>
    <xf numFmtId="169" fontId="31" fillId="4" borderId="0" xfId="6" applyNumberFormat="1" applyFont="1" applyFill="1" applyBorder="1"/>
    <xf numFmtId="44" fontId="0" fillId="4" borderId="0" xfId="6" applyFont="1" applyFill="1" applyBorder="1"/>
    <xf numFmtId="0" fontId="0" fillId="4" borderId="0" xfId="0" applyFill="1" applyAlignment="1">
      <alignment horizontal="left"/>
    </xf>
    <xf numFmtId="0" fontId="0" fillId="4" borderId="0" xfId="0" applyFill="1" applyAlignment="1">
      <alignment horizontal="left" vertical="top"/>
    </xf>
    <xf numFmtId="0" fontId="7" fillId="4" borderId="0" xfId="0" applyFont="1" applyFill="1" applyAlignment="1">
      <alignment horizontal="left" vertical="top" wrapText="1"/>
    </xf>
    <xf numFmtId="0" fontId="3" fillId="4" borderId="0" xfId="0" applyFont="1" applyFill="1" applyAlignment="1">
      <alignment horizontal="left"/>
    </xf>
    <xf numFmtId="9" fontId="7" fillId="4" borderId="0" xfId="0" applyNumberFormat="1" applyFont="1" applyFill="1" applyAlignment="1">
      <alignment horizontal="left" wrapText="1" indent="1"/>
    </xf>
    <xf numFmtId="0" fontId="3" fillId="4" borderId="0" xfId="0" applyFont="1" applyFill="1" applyAlignment="1">
      <alignment horizontal="left" vertical="top"/>
    </xf>
    <xf numFmtId="9" fontId="0" fillId="4" borderId="0" xfId="0" applyNumberFormat="1" applyFill="1" applyAlignment="1">
      <alignment horizontal="left" vertical="top"/>
    </xf>
    <xf numFmtId="10" fontId="7" fillId="4" borderId="0" xfId="0" applyNumberFormat="1" applyFont="1" applyFill="1" applyAlignment="1">
      <alignment horizontal="left" wrapText="1" indent="1"/>
    </xf>
    <xf numFmtId="10" fontId="0" fillId="4" borderId="0" xfId="0" applyNumberFormat="1" applyFill="1" applyAlignment="1">
      <alignment horizontal="left" vertical="top"/>
    </xf>
    <xf numFmtId="0" fontId="5" fillId="4" borderId="0" xfId="0" applyFont="1" applyFill="1" applyAlignment="1">
      <alignment horizontal="left" vertical="center" wrapText="1" indent="1"/>
    </xf>
    <xf numFmtId="0" fontId="7" fillId="4" borderId="0" xfId="0" applyFont="1" applyFill="1" applyAlignment="1">
      <alignment horizontal="left" vertical="center" wrapText="1" indent="1"/>
    </xf>
    <xf numFmtId="1" fontId="7" fillId="4" borderId="0" xfId="0" applyNumberFormat="1" applyFont="1" applyFill="1" applyAlignment="1">
      <alignment horizontal="left" wrapText="1" indent="1"/>
    </xf>
    <xf numFmtId="1" fontId="5" fillId="4" borderId="0" xfId="4" applyNumberFormat="1" applyFont="1" applyFill="1" applyAlignment="1">
      <alignment horizontal="left"/>
    </xf>
    <xf numFmtId="0" fontId="9" fillId="8" borderId="10" xfId="4" applyFont="1" applyFill="1" applyBorder="1" applyAlignment="1">
      <alignment horizontal="left" vertical="center" wrapText="1" indent="1"/>
    </xf>
    <xf numFmtId="0" fontId="9" fillId="8" borderId="10" xfId="4" applyFont="1" applyFill="1" applyBorder="1" applyAlignment="1">
      <alignment horizontal="left" vertical="top" wrapText="1" indent="1"/>
    </xf>
    <xf numFmtId="166" fontId="7" fillId="4" borderId="0" xfId="5" applyNumberFormat="1" applyFont="1" applyFill="1" applyBorder="1" applyAlignment="1">
      <alignment horizontal="right" wrapText="1" indent="1"/>
    </xf>
    <xf numFmtId="0" fontId="43" fillId="4" borderId="33" xfId="0" applyFont="1" applyFill="1" applyBorder="1" applyAlignment="1">
      <alignment horizontal="left" vertical="top" wrapText="1" indent="1"/>
    </xf>
    <xf numFmtId="9" fontId="7" fillId="4" borderId="33" xfId="0" applyNumberFormat="1" applyFont="1" applyFill="1" applyBorder="1" applyAlignment="1">
      <alignment horizontal="left" vertical="top" wrapText="1" indent="1"/>
    </xf>
    <xf numFmtId="43" fontId="7" fillId="4" borderId="0" xfId="5" applyFont="1" applyFill="1" applyBorder="1" applyAlignment="1">
      <alignment horizontal="right" wrapText="1" indent="1"/>
    </xf>
    <xf numFmtId="9" fontId="7" fillId="4" borderId="0" xfId="0" applyNumberFormat="1" applyFont="1" applyFill="1" applyAlignment="1">
      <alignment horizontal="left" vertical="top" wrapText="1"/>
    </xf>
    <xf numFmtId="10" fontId="7" fillId="4" borderId="33" xfId="0" applyNumberFormat="1" applyFont="1" applyFill="1" applyBorder="1" applyAlignment="1">
      <alignment horizontal="left" vertical="top" wrapText="1" indent="1"/>
    </xf>
    <xf numFmtId="0" fontId="7" fillId="4" borderId="33" xfId="0" applyFont="1" applyFill="1" applyBorder="1" applyAlignment="1">
      <alignment horizontal="left" vertical="top" wrapText="1" indent="1"/>
    </xf>
    <xf numFmtId="0" fontId="2" fillId="4" borderId="0" xfId="2" applyFill="1"/>
    <xf numFmtId="4" fontId="12" fillId="4" borderId="4" xfId="0" applyNumberFormat="1" applyFont="1" applyFill="1" applyBorder="1" applyAlignment="1">
      <alignment vertical="center"/>
    </xf>
    <xf numFmtId="4" fontId="12" fillId="0" borderId="4" xfId="0" applyNumberFormat="1" applyFont="1" applyBorder="1" applyAlignment="1">
      <alignment vertical="center"/>
    </xf>
    <xf numFmtId="43" fontId="7" fillId="4" borderId="4" xfId="5" applyFont="1" applyFill="1" applyBorder="1" applyAlignment="1">
      <alignment horizontal="right" vertical="center" wrapText="1"/>
    </xf>
    <xf numFmtId="43" fontId="5" fillId="4" borderId="4" xfId="5" applyFont="1" applyFill="1" applyBorder="1" applyAlignment="1">
      <alignment horizontal="right" vertical="center"/>
    </xf>
    <xf numFmtId="43" fontId="5" fillId="4" borderId="4" xfId="5" applyFont="1" applyFill="1" applyBorder="1" applyAlignment="1">
      <alignment horizontal="right" vertical="center" wrapText="1"/>
    </xf>
    <xf numFmtId="43" fontId="14" fillId="4" borderId="0" xfId="5" applyFont="1" applyFill="1" applyBorder="1" applyAlignment="1">
      <alignment horizontal="right" vertical="top"/>
    </xf>
    <xf numFmtId="0" fontId="12" fillId="0" borderId="4" xfId="6" applyNumberFormat="1" applyFont="1" applyBorder="1" applyAlignment="1">
      <alignment vertical="center"/>
    </xf>
    <xf numFmtId="0" fontId="5" fillId="4" borderId="4" xfId="5" applyNumberFormat="1" applyFont="1" applyFill="1" applyBorder="1" applyAlignment="1">
      <alignment horizontal="right" vertical="center"/>
    </xf>
    <xf numFmtId="0" fontId="14" fillId="4" borderId="28" xfId="4" applyFont="1" applyFill="1" applyBorder="1" applyAlignment="1">
      <alignment horizontal="center" vertical="top" wrapText="1"/>
    </xf>
    <xf numFmtId="0" fontId="14" fillId="4" borderId="8" xfId="4" applyFont="1" applyFill="1" applyBorder="1" applyAlignment="1">
      <alignment horizontal="center" vertical="top" wrapText="1"/>
    </xf>
    <xf numFmtId="0" fontId="15" fillId="4" borderId="0" xfId="4" applyFont="1" applyFill="1"/>
    <xf numFmtId="0" fontId="14" fillId="4" borderId="11" xfId="4" applyFont="1" applyFill="1" applyBorder="1" applyAlignment="1">
      <alignment horizontal="left" vertical="top" wrapText="1" indent="1"/>
    </xf>
    <xf numFmtId="0" fontId="25" fillId="4" borderId="0" xfId="4" applyFont="1" applyFill="1" applyAlignment="1">
      <alignment horizontal="left" vertical="top" wrapText="1" indent="1"/>
    </xf>
    <xf numFmtId="0" fontId="40" fillId="4" borderId="110" xfId="4" applyFont="1" applyFill="1" applyBorder="1" applyAlignment="1">
      <alignment vertical="center"/>
    </xf>
    <xf numFmtId="0" fontId="7" fillId="4" borderId="0" xfId="4" applyFont="1" applyFill="1" applyAlignment="1">
      <alignment horizontal="center" vertical="center"/>
    </xf>
    <xf numFmtId="0" fontId="15" fillId="4" borderId="4" xfId="4" applyFont="1" applyFill="1" applyBorder="1" applyAlignment="1">
      <alignment horizontal="left" vertical="top" wrapText="1" indent="1"/>
    </xf>
    <xf numFmtId="0" fontId="26" fillId="4" borderId="0" xfId="3" applyFont="1" applyFill="1" applyAlignment="1">
      <alignment horizontal="left" vertical="top"/>
    </xf>
    <xf numFmtId="0" fontId="5" fillId="4" borderId="0" xfId="3" applyFont="1" applyFill="1" applyAlignment="1">
      <alignment horizontal="left" vertical="top" wrapText="1"/>
    </xf>
    <xf numFmtId="0" fontId="40" fillId="4" borderId="110" xfId="4" applyFont="1" applyFill="1" applyBorder="1" applyAlignment="1">
      <alignment vertical="top" wrapText="1"/>
    </xf>
    <xf numFmtId="0" fontId="44" fillId="4" borderId="0" xfId="4" applyFont="1" applyFill="1" applyAlignment="1">
      <alignment horizontal="left" vertical="center"/>
    </xf>
    <xf numFmtId="0" fontId="9" fillId="8" borderId="3" xfId="4" applyFont="1" applyFill="1" applyBorder="1" applyAlignment="1">
      <alignment horizontal="left" vertical="top" wrapText="1" indent="1"/>
    </xf>
    <xf numFmtId="0" fontId="5" fillId="17" borderId="4" xfId="4" applyFont="1" applyFill="1" applyBorder="1" applyAlignment="1">
      <alignment horizontal="center" vertical="top" wrapText="1"/>
    </xf>
    <xf numFmtId="0" fontId="7" fillId="17" borderId="4" xfId="4" applyFont="1" applyFill="1" applyBorder="1" applyAlignment="1">
      <alignment horizontal="center" vertical="center" wrapText="1"/>
    </xf>
    <xf numFmtId="0" fontId="5" fillId="4" borderId="7" xfId="4" applyFont="1" applyFill="1" applyBorder="1"/>
    <xf numFmtId="0" fontId="7" fillId="17" borderId="4" xfId="4" applyFont="1" applyFill="1" applyBorder="1" applyAlignment="1">
      <alignment horizontal="center" vertical="top" wrapText="1"/>
    </xf>
    <xf numFmtId="0" fontId="14" fillId="4" borderId="31" xfId="4" applyFont="1" applyFill="1" applyBorder="1" applyAlignment="1">
      <alignment horizontal="left" vertical="top" wrapText="1" indent="1"/>
    </xf>
    <xf numFmtId="0" fontId="9" fillId="8" borderId="119" xfId="4" applyFont="1" applyFill="1" applyBorder="1" applyAlignment="1">
      <alignment horizontal="left" vertical="top" wrapText="1" indent="1"/>
    </xf>
    <xf numFmtId="0" fontId="9" fillId="8" borderId="58" xfId="4" applyFont="1" applyFill="1" applyBorder="1" applyAlignment="1">
      <alignment horizontal="left" vertical="top" wrapText="1" indent="1"/>
    </xf>
    <xf numFmtId="0" fontId="9" fillId="8" borderId="42" xfId="4" applyFont="1" applyFill="1" applyBorder="1" applyAlignment="1">
      <alignment horizontal="left" vertical="top" wrapText="1" indent="1"/>
    </xf>
    <xf numFmtId="44" fontId="7" fillId="4" borderId="4" xfId="6" applyFont="1" applyFill="1" applyBorder="1" applyAlignment="1">
      <alignment horizontal="right" vertical="center" wrapText="1"/>
    </xf>
    <xf numFmtId="44" fontId="5" fillId="4" borderId="4" xfId="6" applyFont="1" applyFill="1" applyBorder="1" applyAlignment="1">
      <alignment horizontal="right" vertical="center"/>
    </xf>
    <xf numFmtId="0" fontId="9" fillId="8" borderId="123" xfId="4" applyFont="1" applyFill="1" applyBorder="1" applyAlignment="1">
      <alignment horizontal="left" vertical="top" wrapText="1" indent="1"/>
    </xf>
    <xf numFmtId="0" fontId="9" fillId="8" borderId="27" xfId="4" applyFont="1" applyFill="1" applyBorder="1" applyAlignment="1">
      <alignment horizontal="left" vertical="top" wrapText="1" indent="1"/>
    </xf>
    <xf numFmtId="169" fontId="5" fillId="4" borderId="4" xfId="6" applyNumberFormat="1" applyFont="1" applyFill="1" applyBorder="1" applyAlignment="1">
      <alignment horizontal="center" vertical="center"/>
    </xf>
    <xf numFmtId="169" fontId="7" fillId="4" borderId="4" xfId="6" applyNumberFormat="1" applyFont="1" applyFill="1" applyBorder="1" applyAlignment="1">
      <alignment horizontal="center" vertical="center" wrapText="1"/>
    </xf>
    <xf numFmtId="9" fontId="5" fillId="4" borderId="4" xfId="1" applyFont="1" applyFill="1" applyBorder="1" applyAlignment="1">
      <alignment vertical="center"/>
    </xf>
    <xf numFmtId="0" fontId="9" fillId="8" borderId="34" xfId="4" applyFont="1" applyFill="1" applyBorder="1" applyAlignment="1">
      <alignment horizontal="left" vertical="center" wrapText="1" indent="1"/>
    </xf>
    <xf numFmtId="0" fontId="15" fillId="4" borderId="34" xfId="4" applyFont="1" applyFill="1" applyBorder="1" applyAlignment="1">
      <alignment horizontal="left" vertical="center" wrapText="1" indent="1"/>
    </xf>
    <xf numFmtId="0" fontId="5" fillId="17" borderId="4" xfId="4" applyFont="1" applyFill="1" applyBorder="1" applyAlignment="1">
      <alignment horizontal="left" vertical="top" wrapText="1" indent="1"/>
    </xf>
    <xf numFmtId="0" fontId="5" fillId="17" borderId="4" xfId="4" applyFont="1" applyFill="1" applyBorder="1" applyAlignment="1">
      <alignment horizontal="center" vertical="center" wrapText="1"/>
    </xf>
    <xf numFmtId="0" fontId="5" fillId="17" borderId="4" xfId="4" applyFont="1" applyFill="1" applyBorder="1" applyAlignment="1">
      <alignment horizontal="center" vertical="center"/>
    </xf>
    <xf numFmtId="1" fontId="7" fillId="4" borderId="4" xfId="5" applyNumberFormat="1" applyFont="1" applyFill="1" applyBorder="1" applyAlignment="1">
      <alignment horizontal="right" vertical="center" wrapText="1"/>
    </xf>
    <xf numFmtId="1" fontId="5" fillId="4" borderId="4" xfId="5" applyNumberFormat="1" applyFont="1" applyFill="1" applyBorder="1" applyAlignment="1">
      <alignment horizontal="right" vertical="center"/>
    </xf>
    <xf numFmtId="0" fontId="6" fillId="8" borderId="6" xfId="2" applyFont="1" applyFill="1" applyBorder="1" applyAlignment="1">
      <alignment horizontal="left" vertical="center" wrapText="1" indent="1"/>
    </xf>
    <xf numFmtId="0" fontId="15" fillId="4" borderId="95" xfId="4" applyFont="1" applyFill="1" applyBorder="1" applyAlignment="1">
      <alignment horizontal="left" vertical="center" wrapText="1" indent="1"/>
    </xf>
    <xf numFmtId="0" fontId="14" fillId="0" borderId="4" xfId="3" applyFont="1" applyBorder="1" applyAlignment="1">
      <alignment horizontal="left" vertical="center" indent="1"/>
    </xf>
    <xf numFmtId="0" fontId="7" fillId="4" borderId="4" xfId="2" applyFont="1" applyFill="1" applyBorder="1" applyAlignment="1">
      <alignment horizontal="left" vertical="top" wrapText="1" indent="1"/>
    </xf>
    <xf numFmtId="0" fontId="5" fillId="0" borderId="4" xfId="2" applyFont="1" applyBorder="1" applyAlignment="1">
      <alignment horizontal="left" vertical="top" wrapText="1" indent="1"/>
    </xf>
    <xf numFmtId="0" fontId="5" fillId="0" borderId="4" xfId="2" applyFont="1" applyBorder="1"/>
    <xf numFmtId="0" fontId="5" fillId="4" borderId="0" xfId="4" applyFont="1" applyFill="1" applyAlignment="1">
      <alignment horizontal="left" vertical="center" indent="1"/>
    </xf>
    <xf numFmtId="0" fontId="14" fillId="19" borderId="4" xfId="4" applyFont="1" applyFill="1" applyBorder="1" applyAlignment="1">
      <alignment horizontal="left" vertical="top" wrapText="1" indent="1"/>
    </xf>
    <xf numFmtId="0" fontId="15" fillId="4" borderId="4" xfId="2" applyFont="1" applyFill="1" applyBorder="1" applyAlignment="1">
      <alignment horizontal="left" vertical="top" wrapText="1" indent="1"/>
    </xf>
    <xf numFmtId="0" fontId="15" fillId="0" borderId="4" xfId="2" applyFont="1" applyBorder="1" applyAlignment="1">
      <alignment horizontal="left" vertical="top" wrapText="1" indent="1"/>
    </xf>
    <xf numFmtId="0" fontId="15" fillId="0" borderId="34" xfId="2" applyFont="1" applyBorder="1" applyAlignment="1">
      <alignment horizontal="left" vertical="top" wrapText="1" indent="1"/>
    </xf>
    <xf numFmtId="0" fontId="6" fillId="8" borderId="120" xfId="2" applyFont="1" applyFill="1" applyBorder="1" applyAlignment="1">
      <alignment horizontal="left" vertical="center" wrapText="1" indent="1"/>
    </xf>
    <xf numFmtId="0" fontId="6" fillId="8" borderId="111" xfId="2" applyFont="1" applyFill="1" applyBorder="1" applyAlignment="1">
      <alignment horizontal="left" vertical="center" wrapText="1" indent="1"/>
    </xf>
    <xf numFmtId="0" fontId="6" fillId="8" borderId="8" xfId="2" applyFont="1" applyFill="1" applyBorder="1" applyAlignment="1">
      <alignment horizontal="left" vertical="center" wrapText="1" indent="1"/>
    </xf>
    <xf numFmtId="0" fontId="14" fillId="4" borderId="76" xfId="4" applyFont="1" applyFill="1" applyBorder="1" applyAlignment="1">
      <alignment horizontal="left" vertical="center" wrapText="1"/>
    </xf>
    <xf numFmtId="166" fontId="7" fillId="4" borderId="4" xfId="5" applyNumberFormat="1" applyFont="1" applyFill="1" applyBorder="1" applyAlignment="1">
      <alignment horizontal="right" vertical="center" wrapText="1"/>
    </xf>
    <xf numFmtId="0" fontId="9" fillId="8" borderId="0" xfId="4" applyFont="1" applyFill="1" applyAlignment="1">
      <alignment horizontal="left" vertical="center" wrapText="1" indent="1"/>
    </xf>
    <xf numFmtId="0" fontId="5" fillId="17" borderId="3" xfId="4" applyFont="1" applyFill="1" applyBorder="1" applyAlignment="1">
      <alignment horizontal="center" vertical="center" wrapText="1"/>
    </xf>
    <xf numFmtId="0" fontId="6" fillId="8" borderId="76" xfId="4" applyFont="1" applyFill="1" applyBorder="1" applyAlignment="1">
      <alignment horizontal="left" vertical="center" wrapText="1" indent="1"/>
    </xf>
    <xf numFmtId="0" fontId="6" fillId="8" borderId="58" xfId="4" applyFont="1" applyFill="1" applyBorder="1" applyAlignment="1">
      <alignment horizontal="left" vertical="center" wrapText="1" indent="1"/>
    </xf>
    <xf numFmtId="0" fontId="14" fillId="0" borderId="4" xfId="4" applyFont="1" applyBorder="1" applyAlignment="1">
      <alignment horizontal="left" vertical="center" wrapText="1" indent="1"/>
    </xf>
    <xf numFmtId="1" fontId="5" fillId="4" borderId="4" xfId="4" applyNumberFormat="1" applyFont="1" applyFill="1" applyBorder="1" applyAlignment="1">
      <alignment horizontal="right" vertical="center"/>
    </xf>
    <xf numFmtId="166" fontId="5" fillId="4" borderId="4" xfId="4" applyNumberFormat="1" applyFont="1" applyFill="1" applyBorder="1" applyAlignment="1">
      <alignment vertical="center"/>
    </xf>
    <xf numFmtId="0" fontId="15" fillId="4" borderId="4" xfId="4" applyFont="1" applyFill="1" applyBorder="1" applyAlignment="1">
      <alignment horizontal="left" vertical="center" wrapText="1" indent="1"/>
    </xf>
    <xf numFmtId="0" fontId="7" fillId="17" borderId="34" xfId="4" applyFont="1" applyFill="1" applyBorder="1" applyAlignment="1">
      <alignment horizontal="center" vertical="center" wrapText="1"/>
    </xf>
    <xf numFmtId="0" fontId="14" fillId="4" borderId="4" xfId="4" applyFont="1" applyFill="1" applyBorder="1" applyAlignment="1">
      <alignment horizontal="left" vertical="center" wrapText="1"/>
    </xf>
    <xf numFmtId="166" fontId="7" fillId="4" borderId="4" xfId="5" applyNumberFormat="1" applyFont="1" applyFill="1" applyBorder="1" applyAlignment="1">
      <alignment vertical="top" wrapText="1"/>
    </xf>
    <xf numFmtId="0" fontId="9" fillId="8" borderId="43" xfId="4" applyFont="1" applyFill="1" applyBorder="1" applyAlignment="1">
      <alignment horizontal="left" vertical="center" wrapText="1" indent="1"/>
    </xf>
    <xf numFmtId="0" fontId="7" fillId="17" borderId="34" xfId="4" applyFont="1" applyFill="1" applyBorder="1" applyAlignment="1">
      <alignment horizontal="center" vertical="top" wrapText="1"/>
    </xf>
    <xf numFmtId="0" fontId="7" fillId="4" borderId="0" xfId="4" applyFont="1" applyFill="1" applyAlignment="1">
      <alignment horizontal="right" vertical="top" wrapText="1" indent="1"/>
    </xf>
    <xf numFmtId="0" fontId="15" fillId="4" borderId="4" xfId="4" applyFont="1" applyFill="1" applyBorder="1" applyAlignment="1">
      <alignment horizontal="right" vertical="top" wrapText="1" indent="1"/>
    </xf>
    <xf numFmtId="0" fontId="15" fillId="4" borderId="4" xfId="4" applyFont="1" applyFill="1" applyBorder="1" applyAlignment="1">
      <alignment horizontal="right" vertical="center" wrapText="1" indent="1"/>
    </xf>
    <xf numFmtId="166" fontId="7" fillId="4" borderId="4" xfId="5" applyNumberFormat="1" applyFont="1" applyFill="1" applyBorder="1" applyAlignment="1">
      <alignment horizontal="center" vertical="center" wrapText="1"/>
    </xf>
    <xf numFmtId="0" fontId="7" fillId="17" borderId="13" xfId="4" applyFont="1" applyFill="1" applyBorder="1" applyAlignment="1">
      <alignment horizontal="center" vertical="center" wrapText="1"/>
    </xf>
    <xf numFmtId="0" fontId="15" fillId="0" borderId="95" xfId="0" applyFont="1" applyBorder="1" applyAlignment="1">
      <alignment horizontal="left" vertical="center" indent="1"/>
    </xf>
    <xf numFmtId="0" fontId="15" fillId="0" borderId="34" xfId="0" applyFont="1" applyBorder="1" applyAlignment="1">
      <alignment horizontal="left" vertical="center" indent="1"/>
    </xf>
    <xf numFmtId="0" fontId="14" fillId="4" borderId="34" xfId="0" applyFont="1" applyFill="1" applyBorder="1" applyAlignment="1">
      <alignment horizontal="left" vertical="center" indent="1"/>
    </xf>
    <xf numFmtId="0" fontId="7" fillId="4" borderId="0" xfId="4" applyFont="1" applyFill="1" applyAlignment="1">
      <alignment horizontal="center" vertical="center" wrapText="1"/>
    </xf>
    <xf numFmtId="43" fontId="5" fillId="19" borderId="4" xfId="5" applyFont="1" applyFill="1" applyBorder="1" applyAlignment="1">
      <alignment horizontal="right" vertical="center"/>
    </xf>
    <xf numFmtId="0" fontId="14" fillId="4" borderId="2" xfId="4" applyFont="1" applyFill="1" applyBorder="1" applyAlignment="1">
      <alignment horizontal="center" vertical="top" wrapText="1"/>
    </xf>
    <xf numFmtId="0" fontId="14" fillId="4" borderId="72" xfId="4" applyFont="1" applyFill="1" applyBorder="1" applyAlignment="1">
      <alignment horizontal="center" vertical="top" wrapText="1"/>
    </xf>
    <xf numFmtId="43" fontId="7" fillId="4" borderId="0" xfId="5" applyFont="1" applyFill="1" applyBorder="1" applyAlignment="1">
      <alignment horizontal="right" vertical="top" wrapText="1" indent="1"/>
    </xf>
    <xf numFmtId="43" fontId="25" fillId="4" borderId="0" xfId="5" applyFont="1" applyFill="1" applyBorder="1" applyAlignment="1">
      <alignment horizontal="right" vertical="top" wrapText="1"/>
    </xf>
    <xf numFmtId="168" fontId="7" fillId="4" borderId="0" xfId="1" applyNumberFormat="1" applyFont="1" applyFill="1" applyBorder="1" applyAlignment="1">
      <alignment horizontal="right" vertical="top" wrapText="1" indent="1"/>
    </xf>
    <xf numFmtId="168" fontId="25" fillId="4" borderId="0" xfId="1" applyNumberFormat="1" applyFont="1" applyFill="1" applyBorder="1" applyAlignment="1">
      <alignment horizontal="right" vertical="top" wrapText="1"/>
    </xf>
    <xf numFmtId="0" fontId="5" fillId="4" borderId="23" xfId="3" applyFont="1" applyFill="1" applyBorder="1" applyAlignment="1">
      <alignment horizontal="left" vertical="top" wrapText="1" indent="1"/>
    </xf>
    <xf numFmtId="3" fontId="12" fillId="0" borderId="4" xfId="0" applyNumberFormat="1" applyFont="1" applyBorder="1" applyAlignment="1">
      <alignment vertical="center"/>
    </xf>
    <xf numFmtId="43" fontId="7" fillId="4" borderId="0" xfId="5" applyFont="1" applyFill="1" applyBorder="1" applyAlignment="1">
      <alignment horizontal="center" vertical="center" wrapText="1"/>
    </xf>
    <xf numFmtId="1" fontId="7" fillId="4" borderId="4" xfId="5" applyNumberFormat="1" applyFont="1" applyFill="1" applyBorder="1" applyAlignment="1">
      <alignment horizontal="right" vertical="top"/>
    </xf>
    <xf numFmtId="0" fontId="15" fillId="4" borderId="34" xfId="4" applyFont="1" applyFill="1" applyBorder="1" applyAlignment="1">
      <alignment horizontal="left" vertical="center" wrapText="1" indent="2"/>
    </xf>
    <xf numFmtId="0" fontId="7" fillId="4" borderId="4" xfId="0" applyFont="1" applyFill="1" applyBorder="1" applyAlignment="1">
      <alignment horizontal="right" vertical="top" wrapText="1" indent="1"/>
    </xf>
    <xf numFmtId="1" fontId="5" fillId="4" borderId="4" xfId="4" applyNumberFormat="1" applyFont="1" applyFill="1" applyBorder="1" applyAlignment="1">
      <alignment vertical="top"/>
    </xf>
    <xf numFmtId="1" fontId="7" fillId="4" borderId="4" xfId="4" applyNumberFormat="1" applyFont="1" applyFill="1" applyBorder="1" applyAlignment="1">
      <alignment vertical="top"/>
    </xf>
    <xf numFmtId="0" fontId="5" fillId="4" borderId="4" xfId="4" applyFont="1" applyFill="1" applyBorder="1" applyAlignment="1">
      <alignment vertical="top"/>
    </xf>
    <xf numFmtId="0" fontId="9" fillId="8" borderId="109" xfId="4" applyFont="1" applyFill="1" applyBorder="1" applyAlignment="1">
      <alignment horizontal="left" vertical="center" wrapText="1" indent="1"/>
    </xf>
    <xf numFmtId="44" fontId="5" fillId="4" borderId="4" xfId="4" applyNumberFormat="1" applyFont="1" applyFill="1" applyBorder="1" applyAlignment="1">
      <alignment vertical="center"/>
    </xf>
    <xf numFmtId="44" fontId="7" fillId="4" borderId="3" xfId="6" applyFont="1" applyFill="1" applyBorder="1" applyAlignment="1">
      <alignment horizontal="right" vertical="center" wrapText="1"/>
    </xf>
    <xf numFmtId="0" fontId="15" fillId="0" borderId="4" xfId="4" applyFont="1" applyBorder="1" applyAlignment="1">
      <alignment horizontal="left" vertical="center" wrapText="1" indent="1"/>
    </xf>
    <xf numFmtId="9" fontId="7" fillId="4" borderId="27" xfId="1" applyFont="1" applyFill="1" applyBorder="1" applyAlignment="1">
      <alignment horizontal="left" vertical="center" indent="1"/>
    </xf>
    <xf numFmtId="9" fontId="7" fillId="4" borderId="3" xfId="1" applyFont="1" applyFill="1" applyBorder="1" applyAlignment="1">
      <alignment horizontal="left" vertical="center" indent="1"/>
    </xf>
    <xf numFmtId="0" fontId="14" fillId="0" borderId="4" xfId="4" applyFont="1" applyBorder="1" applyAlignment="1">
      <alignment horizontal="center" vertical="center" wrapText="1"/>
    </xf>
    <xf numFmtId="2" fontId="7" fillId="4" borderId="75" xfId="6" applyNumberFormat="1" applyFont="1" applyFill="1" applyBorder="1" applyAlignment="1">
      <alignment horizontal="center" vertical="center" wrapText="1"/>
    </xf>
    <xf numFmtId="2" fontId="7" fillId="4" borderId="5" xfId="6" applyNumberFormat="1" applyFont="1" applyFill="1" applyBorder="1" applyAlignment="1">
      <alignment horizontal="center" vertical="center" wrapText="1"/>
    </xf>
    <xf numFmtId="2" fontId="5" fillId="0" borderId="5" xfId="4" applyNumberFormat="1" applyFont="1" applyBorder="1" applyAlignment="1">
      <alignment horizontal="center" vertical="center"/>
    </xf>
    <xf numFmtId="2" fontId="5" fillId="4" borderId="4" xfId="6" applyNumberFormat="1" applyFont="1" applyFill="1" applyBorder="1" applyAlignment="1">
      <alignment horizontal="center" vertical="center"/>
    </xf>
    <xf numFmtId="2" fontId="5" fillId="0" borderId="4" xfId="4" applyNumberFormat="1" applyFont="1" applyBorder="1" applyAlignment="1">
      <alignment horizontal="center" vertical="center"/>
    </xf>
    <xf numFmtId="2" fontId="7" fillId="4" borderId="3" xfId="6" applyNumberFormat="1" applyFont="1" applyFill="1" applyBorder="1" applyAlignment="1">
      <alignment horizontal="center" vertical="center" wrapText="1"/>
    </xf>
    <xf numFmtId="2" fontId="7" fillId="4" borderId="4" xfId="6" applyNumberFormat="1" applyFont="1" applyFill="1" applyBorder="1" applyAlignment="1">
      <alignment horizontal="center" vertical="center" wrapText="1"/>
    </xf>
    <xf numFmtId="2" fontId="5" fillId="4" borderId="5" xfId="4" applyNumberFormat="1" applyFont="1" applyFill="1" applyBorder="1" applyAlignment="1">
      <alignment horizontal="center" vertical="center"/>
    </xf>
    <xf numFmtId="1" fontId="7" fillId="4" borderId="4" xfId="6" applyNumberFormat="1" applyFont="1" applyFill="1" applyBorder="1" applyAlignment="1">
      <alignment horizontal="right" vertical="center" wrapText="1"/>
    </xf>
    <xf numFmtId="1" fontId="5" fillId="4" borderId="4" xfId="6" applyNumberFormat="1" applyFont="1" applyFill="1" applyBorder="1" applyAlignment="1">
      <alignment horizontal="right" vertical="center"/>
    </xf>
    <xf numFmtId="2" fontId="7" fillId="4" borderId="4" xfId="6" applyNumberFormat="1" applyFont="1" applyFill="1" applyBorder="1" applyAlignment="1">
      <alignment horizontal="right" vertical="center" wrapText="1"/>
    </xf>
    <xf numFmtId="2" fontId="7" fillId="4" borderId="4" xfId="1" applyNumberFormat="1" applyFont="1" applyFill="1" applyBorder="1" applyAlignment="1">
      <alignment horizontal="right" vertical="center" wrapText="1"/>
    </xf>
    <xf numFmtId="2" fontId="5" fillId="4" borderId="4" xfId="6" applyNumberFormat="1" applyFont="1" applyFill="1" applyBorder="1" applyAlignment="1">
      <alignment horizontal="right" vertical="center"/>
    </xf>
    <xf numFmtId="1" fontId="7" fillId="4" borderId="4" xfId="1" applyNumberFormat="1" applyFont="1" applyFill="1" applyBorder="1" applyAlignment="1">
      <alignment horizontal="right" vertical="center" wrapText="1"/>
    </xf>
    <xf numFmtId="1" fontId="5" fillId="4" borderId="4" xfId="1" applyNumberFormat="1" applyFont="1" applyFill="1" applyBorder="1" applyAlignment="1">
      <alignment horizontal="right" vertical="center"/>
    </xf>
    <xf numFmtId="9" fontId="5" fillId="4" borderId="0" xfId="1" applyFont="1" applyFill="1"/>
    <xf numFmtId="0" fontId="5" fillId="8" borderId="14" xfId="4" applyFont="1" applyFill="1" applyBorder="1" applyAlignment="1">
      <alignment horizontal="center"/>
    </xf>
    <xf numFmtId="0" fontId="5" fillId="8" borderId="4" xfId="4" applyFont="1" applyFill="1" applyBorder="1" applyAlignment="1">
      <alignment horizontal="center"/>
    </xf>
    <xf numFmtId="2" fontId="5" fillId="8" borderId="4" xfId="4" applyNumberFormat="1" applyFont="1" applyFill="1" applyBorder="1" applyAlignment="1">
      <alignment horizontal="center"/>
    </xf>
    <xf numFmtId="0" fontId="5" fillId="8" borderId="5" xfId="4" applyFont="1" applyFill="1" applyBorder="1" applyAlignment="1">
      <alignment horizontal="center"/>
    </xf>
    <xf numFmtId="0" fontId="5" fillId="8" borderId="42" xfId="4" applyFont="1" applyFill="1" applyBorder="1" applyAlignment="1">
      <alignment horizontal="center"/>
    </xf>
    <xf numFmtId="0" fontId="12" fillId="4" borderId="0" xfId="4" applyFont="1" applyFill="1" applyAlignment="1">
      <alignment horizontal="left" vertical="center" wrapText="1"/>
    </xf>
    <xf numFmtId="0" fontId="36" fillId="4" borderId="0" xfId="4" applyFont="1" applyFill="1" applyAlignment="1">
      <alignment vertical="center"/>
    </xf>
    <xf numFmtId="1" fontId="25" fillId="4" borderId="4" xfId="6" applyNumberFormat="1" applyFont="1" applyFill="1" applyBorder="1" applyAlignment="1">
      <alignment horizontal="right" vertical="center" wrapText="1"/>
    </xf>
    <xf numFmtId="1" fontId="10" fillId="4" borderId="4" xfId="6" applyNumberFormat="1" applyFont="1" applyFill="1" applyBorder="1" applyAlignment="1">
      <alignment horizontal="right" vertical="center"/>
    </xf>
    <xf numFmtId="0" fontId="5" fillId="8" borderId="0" xfId="4" applyFont="1" applyFill="1"/>
    <xf numFmtId="0" fontId="15" fillId="4" borderId="4" xfId="4" applyFont="1" applyFill="1" applyBorder="1" applyAlignment="1">
      <alignment horizontal="left" vertical="center" indent="1"/>
    </xf>
    <xf numFmtId="166" fontId="5" fillId="4" borderId="4" xfId="5" applyNumberFormat="1" applyFont="1" applyFill="1" applyBorder="1" applyAlignment="1">
      <alignment horizontal="right" vertical="center"/>
    </xf>
    <xf numFmtId="1" fontId="7" fillId="4" borderId="4" xfId="5" applyNumberFormat="1" applyFont="1" applyFill="1" applyBorder="1" applyAlignment="1">
      <alignment horizontal="right" vertical="center"/>
    </xf>
    <xf numFmtId="0" fontId="7" fillId="4" borderId="4" xfId="5" applyNumberFormat="1" applyFont="1" applyFill="1" applyBorder="1" applyAlignment="1">
      <alignment horizontal="right" vertical="center" wrapText="1"/>
    </xf>
    <xf numFmtId="166" fontId="5" fillId="4" borderId="4" xfId="4" applyNumberFormat="1" applyFont="1" applyFill="1" applyBorder="1" applyAlignment="1">
      <alignment horizontal="right" vertical="center"/>
    </xf>
    <xf numFmtId="0" fontId="7" fillId="4" borderId="4" xfId="5" applyNumberFormat="1" applyFont="1" applyFill="1" applyBorder="1" applyAlignment="1">
      <alignment horizontal="right" vertical="center"/>
    </xf>
    <xf numFmtId="166" fontId="7" fillId="4" borderId="4" xfId="5" applyNumberFormat="1" applyFont="1" applyFill="1" applyBorder="1" applyAlignment="1">
      <alignment horizontal="right" vertical="center"/>
    </xf>
    <xf numFmtId="166" fontId="7" fillId="12" borderId="4" xfId="5" applyNumberFormat="1" applyFont="1" applyFill="1" applyBorder="1" applyAlignment="1">
      <alignment horizontal="center" vertical="center"/>
    </xf>
    <xf numFmtId="1" fontId="7" fillId="4" borderId="4" xfId="5" applyNumberFormat="1" applyFont="1" applyFill="1" applyBorder="1" applyAlignment="1">
      <alignment vertical="top" wrapText="1"/>
    </xf>
    <xf numFmtId="0" fontId="7" fillId="0" borderId="4" xfId="0" applyFont="1" applyBorder="1" applyAlignment="1">
      <alignment vertical="top" wrapText="1"/>
    </xf>
    <xf numFmtId="1" fontId="25" fillId="4" borderId="0" xfId="5" applyNumberFormat="1" applyFont="1" applyFill="1" applyBorder="1" applyAlignment="1">
      <alignment horizontal="right" vertical="center" wrapText="1"/>
    </xf>
    <xf numFmtId="0" fontId="15" fillId="0" borderId="4" xfId="3" applyFont="1" applyBorder="1" applyAlignment="1">
      <alignment horizontal="left" vertical="center" wrapText="1" indent="1"/>
    </xf>
    <xf numFmtId="166" fontId="7" fillId="4" borderId="0" xfId="5" applyNumberFormat="1" applyFont="1" applyFill="1" applyBorder="1" applyAlignment="1">
      <alignment vertical="center"/>
    </xf>
    <xf numFmtId="166" fontId="7" fillId="4" borderId="0" xfId="5" applyNumberFormat="1" applyFont="1" applyFill="1" applyBorder="1" applyAlignment="1">
      <alignment vertical="center" wrapText="1"/>
    </xf>
    <xf numFmtId="166" fontId="7" fillId="4" borderId="0" xfId="5" applyNumberFormat="1" applyFont="1" applyFill="1" applyBorder="1" applyAlignment="1">
      <alignment horizontal="left" vertical="center"/>
    </xf>
    <xf numFmtId="0" fontId="15" fillId="0" borderId="13" xfId="4" applyFont="1" applyBorder="1" applyAlignment="1">
      <alignment horizontal="left" vertical="center" wrapText="1" indent="1"/>
    </xf>
    <xf numFmtId="0" fontId="9" fillId="8" borderId="42" xfId="4" applyFont="1" applyFill="1" applyBorder="1" applyAlignment="1">
      <alignment horizontal="center" vertical="top" wrapText="1"/>
    </xf>
    <xf numFmtId="0" fontId="5" fillId="4" borderId="13" xfId="4" applyFont="1" applyFill="1" applyBorder="1" applyAlignment="1">
      <alignment horizontal="left" vertical="top" wrapText="1" indent="1"/>
    </xf>
    <xf numFmtId="0" fontId="5" fillId="4" borderId="14" xfId="4" applyFont="1" applyFill="1" applyBorder="1" applyAlignment="1">
      <alignment horizontal="left" vertical="top" wrapText="1" indent="1"/>
    </xf>
    <xf numFmtId="0" fontId="5" fillId="4" borderId="5" xfId="4" applyFont="1" applyFill="1" applyBorder="1" applyAlignment="1">
      <alignment horizontal="left" vertical="top" wrapText="1" indent="1"/>
    </xf>
    <xf numFmtId="0" fontId="14" fillId="0" borderId="43" xfId="4" applyFont="1" applyBorder="1" applyAlignment="1">
      <alignment horizontal="left" vertical="top" wrapText="1" indent="1"/>
    </xf>
    <xf numFmtId="0" fontId="14" fillId="0" borderId="75" xfId="4" applyFont="1" applyBorder="1" applyAlignment="1">
      <alignment horizontal="left" vertical="top" wrapText="1" indent="1"/>
    </xf>
    <xf numFmtId="0" fontId="5" fillId="4" borderId="13" xfId="4" applyFont="1" applyFill="1" applyBorder="1" applyAlignment="1">
      <alignment horizontal="center"/>
    </xf>
    <xf numFmtId="0" fontId="5" fillId="4" borderId="14" xfId="4" applyFont="1" applyFill="1" applyBorder="1" applyAlignment="1">
      <alignment horizontal="center"/>
    </xf>
    <xf numFmtId="0" fontId="5" fillId="4" borderId="5" xfId="4" applyFont="1" applyFill="1" applyBorder="1" applyAlignment="1">
      <alignment horizontal="center"/>
    </xf>
    <xf numFmtId="0" fontId="9" fillId="8" borderId="58" xfId="4" applyFont="1" applyFill="1" applyBorder="1" applyAlignment="1">
      <alignment horizontal="left" vertical="center" wrapText="1" indent="1"/>
    </xf>
    <xf numFmtId="0" fontId="7" fillId="4" borderId="13" xfId="4" applyFont="1" applyFill="1" applyBorder="1" applyAlignment="1">
      <alignment horizontal="center" vertical="top" wrapText="1"/>
    </xf>
    <xf numFmtId="0" fontId="7" fillId="4" borderId="14" xfId="4" applyFont="1" applyFill="1" applyBorder="1" applyAlignment="1">
      <alignment horizontal="center" vertical="top" wrapText="1"/>
    </xf>
    <xf numFmtId="0" fontId="7" fillId="4" borderId="5" xfId="4" applyFont="1" applyFill="1" applyBorder="1" applyAlignment="1">
      <alignment horizontal="center" vertical="top" wrapText="1"/>
    </xf>
    <xf numFmtId="0" fontId="9" fillId="8" borderId="4" xfId="4" applyFont="1" applyFill="1" applyBorder="1" applyAlignment="1">
      <alignment horizontal="center" vertical="top" wrapText="1"/>
    </xf>
    <xf numFmtId="0" fontId="9" fillId="8" borderId="42" xfId="4" applyFont="1" applyFill="1" applyBorder="1" applyAlignment="1">
      <alignment horizontal="left" vertical="center" wrapText="1" indent="1"/>
    </xf>
    <xf numFmtId="1" fontId="7" fillId="4" borderId="34" xfId="6" applyNumberFormat="1" applyFont="1" applyFill="1" applyBorder="1" applyAlignment="1">
      <alignment horizontal="right" vertical="center" wrapText="1"/>
    </xf>
    <xf numFmtId="2" fontId="7" fillId="4" borderId="34" xfId="4" applyNumberFormat="1" applyFont="1" applyFill="1" applyBorder="1" applyAlignment="1">
      <alignment horizontal="right" vertical="center" wrapText="1"/>
    </xf>
    <xf numFmtId="166" fontId="7" fillId="4" borderId="3" xfId="4" applyNumberFormat="1" applyFont="1" applyFill="1" applyBorder="1" applyAlignment="1">
      <alignment horizontal="right" vertical="center" wrapText="1"/>
    </xf>
    <xf numFmtId="166" fontId="7" fillId="4" borderId="3" xfId="6" applyNumberFormat="1" applyFont="1" applyFill="1" applyBorder="1" applyAlignment="1">
      <alignment horizontal="right" vertical="center" wrapText="1"/>
    </xf>
    <xf numFmtId="2" fontId="7" fillId="4" borderId="34" xfId="6" applyNumberFormat="1" applyFont="1" applyFill="1" applyBorder="1" applyAlignment="1">
      <alignment horizontal="right" vertical="center" wrapText="1"/>
    </xf>
    <xf numFmtId="0" fontId="9" fillId="8" borderId="27" xfId="4" applyFont="1" applyFill="1" applyBorder="1" applyAlignment="1">
      <alignment horizontal="center" vertical="top" wrapText="1"/>
    </xf>
    <xf numFmtId="0" fontId="9" fillId="8" borderId="3" xfId="4" applyFont="1" applyFill="1" applyBorder="1" applyAlignment="1">
      <alignment horizontal="center" vertical="top" wrapText="1"/>
    </xf>
    <xf numFmtId="0" fontId="9" fillId="8" borderId="58" xfId="4" applyFont="1" applyFill="1" applyBorder="1" applyAlignment="1">
      <alignment horizontal="center" vertical="top" wrapText="1"/>
    </xf>
    <xf numFmtId="0" fontId="14" fillId="4" borderId="34" xfId="4" applyFont="1" applyFill="1" applyBorder="1" applyAlignment="1">
      <alignment horizontal="left" vertical="center" wrapText="1" indent="1"/>
    </xf>
    <xf numFmtId="0" fontId="14" fillId="4" borderId="27" xfId="4" applyFont="1" applyFill="1" applyBorder="1" applyAlignment="1">
      <alignment horizontal="left" vertical="center" wrapText="1" indent="1"/>
    </xf>
    <xf numFmtId="0" fontId="6" fillId="8" borderId="27" xfId="4" applyFont="1" applyFill="1" applyBorder="1" applyAlignment="1">
      <alignment horizontal="left" vertical="center" wrapText="1" indent="1"/>
    </xf>
    <xf numFmtId="0" fontId="6" fillId="8" borderId="3" xfId="4" applyFont="1" applyFill="1" applyBorder="1" applyAlignment="1">
      <alignment horizontal="left" vertical="center" wrapText="1" indent="1"/>
    </xf>
    <xf numFmtId="0" fontId="15" fillId="4" borderId="4" xfId="4" applyFont="1" applyFill="1" applyBorder="1" applyAlignment="1">
      <alignment horizontal="left" vertical="center" wrapText="1" indent="2"/>
    </xf>
    <xf numFmtId="43" fontId="5" fillId="4" borderId="0" xfId="5" applyFont="1" applyFill="1" applyBorder="1" applyAlignment="1">
      <alignment horizontal="right" vertical="center"/>
    </xf>
    <xf numFmtId="43" fontId="5" fillId="4" borderId="0" xfId="5" applyFont="1" applyFill="1" applyBorder="1" applyAlignment="1">
      <alignment horizontal="right" vertical="center" wrapText="1"/>
    </xf>
    <xf numFmtId="0" fontId="5" fillId="4" borderId="0" xfId="5" applyNumberFormat="1" applyFont="1" applyFill="1" applyBorder="1" applyAlignment="1">
      <alignment horizontal="right" vertical="center"/>
    </xf>
    <xf numFmtId="4" fontId="12" fillId="4" borderId="0" xfId="0" applyNumberFormat="1" applyFont="1" applyFill="1" applyAlignment="1">
      <alignment vertical="center"/>
    </xf>
    <xf numFmtId="43" fontId="7" fillId="4" borderId="34" xfId="5" applyFont="1" applyFill="1" applyBorder="1" applyAlignment="1">
      <alignment horizontal="right" vertical="center" wrapText="1"/>
    </xf>
    <xf numFmtId="0" fontId="14" fillId="4" borderId="96" xfId="4" applyFont="1" applyFill="1" applyBorder="1" applyAlignment="1">
      <alignment horizontal="left" vertical="center" wrapText="1" indent="1"/>
    </xf>
    <xf numFmtId="0" fontId="15" fillId="4" borderId="3" xfId="4" applyFont="1" applyFill="1" applyBorder="1" applyAlignment="1">
      <alignment horizontal="left" vertical="center" indent="1"/>
    </xf>
    <xf numFmtId="0" fontId="12" fillId="0" borderId="27" xfId="6" applyNumberFormat="1" applyFont="1" applyBorder="1" applyAlignment="1">
      <alignment vertical="center"/>
    </xf>
    <xf numFmtId="43" fontId="25" fillId="4" borderId="3" xfId="5" applyFont="1" applyFill="1" applyBorder="1" applyAlignment="1">
      <alignment horizontal="right" vertical="center" wrapText="1"/>
    </xf>
    <xf numFmtId="4" fontId="12" fillId="4" borderId="34" xfId="0" applyNumberFormat="1" applyFont="1" applyFill="1" applyBorder="1" applyAlignment="1">
      <alignment vertical="center"/>
    </xf>
    <xf numFmtId="43" fontId="10" fillId="4" borderId="3" xfId="4" applyNumberFormat="1" applyFont="1" applyFill="1" applyBorder="1" applyAlignment="1">
      <alignment vertical="center"/>
    </xf>
    <xf numFmtId="4" fontId="12" fillId="0" borderId="34" xfId="0" applyNumberFormat="1" applyFont="1" applyBorder="1" applyAlignment="1">
      <alignment vertical="center"/>
    </xf>
    <xf numFmtId="0" fontId="5" fillId="4" borderId="27" xfId="5" applyNumberFormat="1" applyFont="1" applyFill="1" applyBorder="1" applyAlignment="1">
      <alignment horizontal="right" vertical="center"/>
    </xf>
    <xf numFmtId="43" fontId="5" fillId="19" borderId="27" xfId="5" applyFont="1" applyFill="1" applyBorder="1" applyAlignment="1">
      <alignment horizontal="right" vertical="center"/>
    </xf>
    <xf numFmtId="43" fontId="5" fillId="19" borderId="34" xfId="5" applyFont="1" applyFill="1" applyBorder="1" applyAlignment="1">
      <alignment horizontal="right" vertical="center"/>
    </xf>
    <xf numFmtId="43" fontId="10" fillId="4" borderId="27" xfId="5" applyFont="1" applyFill="1" applyBorder="1" applyAlignment="1">
      <alignment horizontal="right" vertical="center"/>
    </xf>
    <xf numFmtId="43" fontId="10" fillId="4" borderId="0" xfId="5" applyFont="1" applyFill="1" applyBorder="1" applyAlignment="1">
      <alignment horizontal="right" vertical="center"/>
    </xf>
    <xf numFmtId="43" fontId="7" fillId="4" borderId="0" xfId="5" applyFont="1" applyFill="1" applyBorder="1" applyAlignment="1">
      <alignment horizontal="right" vertical="center" wrapText="1"/>
    </xf>
    <xf numFmtId="43" fontId="25" fillId="4" borderId="0" xfId="5" applyFont="1" applyFill="1" applyBorder="1" applyAlignment="1">
      <alignment horizontal="right" vertical="center"/>
    </xf>
    <xf numFmtId="43" fontId="7" fillId="4" borderId="0" xfId="5" applyFont="1" applyFill="1" applyBorder="1" applyAlignment="1">
      <alignment horizontal="right" vertical="center"/>
    </xf>
    <xf numFmtId="0" fontId="7" fillId="4" borderId="0" xfId="4" applyFont="1" applyFill="1" applyAlignment="1">
      <alignment horizontal="left" wrapText="1"/>
    </xf>
    <xf numFmtId="0" fontId="9" fillId="8" borderId="96" xfId="4" applyFont="1" applyFill="1" applyBorder="1" applyAlignment="1">
      <alignment horizontal="center" vertical="top" wrapText="1"/>
    </xf>
    <xf numFmtId="0" fontId="5" fillId="4" borderId="0" xfId="4" applyFont="1" applyFill="1" applyAlignment="1">
      <alignment horizontal="left" vertical="center" wrapText="1" indent="1"/>
    </xf>
    <xf numFmtId="0" fontId="15" fillId="8" borderId="4" xfId="4" applyFont="1" applyFill="1" applyBorder="1"/>
    <xf numFmtId="0" fontId="5" fillId="8" borderId="4" xfId="4" applyFont="1" applyFill="1" applyBorder="1"/>
    <xf numFmtId="0" fontId="14" fillId="8" borderId="4" xfId="4" applyFont="1" applyFill="1" applyBorder="1" applyAlignment="1">
      <alignment horizontal="left" vertical="top" wrapText="1" indent="1"/>
    </xf>
    <xf numFmtId="0" fontId="5" fillId="8" borderId="42" xfId="4" applyFont="1" applyFill="1" applyBorder="1"/>
    <xf numFmtId="0" fontId="5" fillId="8" borderId="96" xfId="4" applyFont="1" applyFill="1" applyBorder="1"/>
    <xf numFmtId="0" fontId="5" fillId="8" borderId="43" xfId="4" applyFont="1" applyFill="1" applyBorder="1"/>
    <xf numFmtId="0" fontId="5" fillId="8" borderId="95" xfId="4" applyFont="1" applyFill="1" applyBorder="1"/>
    <xf numFmtId="0" fontId="5" fillId="8" borderId="75" xfId="4" applyFont="1" applyFill="1" applyBorder="1"/>
    <xf numFmtId="0" fontId="5" fillId="8" borderId="58" xfId="4" applyFont="1" applyFill="1" applyBorder="1"/>
    <xf numFmtId="0" fontId="9" fillId="8" borderId="76" xfId="4" applyFont="1" applyFill="1" applyBorder="1" applyAlignment="1">
      <alignment horizontal="center" vertical="top" wrapText="1"/>
    </xf>
    <xf numFmtId="0" fontId="9" fillId="8" borderId="43" xfId="4" applyFont="1" applyFill="1" applyBorder="1" applyAlignment="1">
      <alignment horizontal="center" vertical="top" wrapText="1"/>
    </xf>
    <xf numFmtId="166" fontId="7" fillId="8" borderId="43" xfId="5" applyNumberFormat="1" applyFont="1" applyFill="1" applyBorder="1" applyAlignment="1">
      <alignment vertical="top" wrapText="1"/>
    </xf>
    <xf numFmtId="0" fontId="9" fillId="8" borderId="7" xfId="4" applyFont="1" applyFill="1" applyBorder="1" applyAlignment="1">
      <alignment horizontal="left" vertical="top" wrapText="1" indent="1"/>
    </xf>
    <xf numFmtId="0" fontId="9" fillId="8" borderId="75" xfId="4" applyFont="1" applyFill="1" applyBorder="1" applyAlignment="1">
      <alignment horizontal="left" vertical="top" wrapText="1" indent="1"/>
    </xf>
    <xf numFmtId="166" fontId="7" fillId="4" borderId="4" xfId="5" applyNumberFormat="1" applyFont="1" applyFill="1" applyBorder="1" applyAlignment="1">
      <alignment vertical="center" wrapText="1"/>
    </xf>
    <xf numFmtId="166" fontId="5" fillId="4" borderId="4" xfId="5" applyNumberFormat="1" applyFont="1" applyFill="1" applyBorder="1" applyAlignment="1">
      <alignment horizontal="right" vertical="center" wrapText="1"/>
    </xf>
    <xf numFmtId="0" fontId="5" fillId="17" borderId="4" xfId="4" applyFont="1" applyFill="1" applyBorder="1" applyAlignment="1">
      <alignment horizontal="center" vertical="center" wrapText="1" indent="1"/>
    </xf>
    <xf numFmtId="9" fontId="5" fillId="4" borderId="34" xfId="1" applyFont="1" applyFill="1" applyBorder="1" applyAlignment="1">
      <alignment horizontal="right" vertical="top"/>
    </xf>
    <xf numFmtId="9" fontId="7" fillId="12" borderId="4" xfId="1" applyFont="1" applyFill="1" applyBorder="1" applyAlignment="1">
      <alignment horizontal="center" vertical="center" wrapText="1"/>
    </xf>
    <xf numFmtId="9" fontId="5" fillId="12" borderId="34" xfId="1" applyFont="1" applyFill="1" applyBorder="1" applyAlignment="1">
      <alignment horizontal="center" vertical="center"/>
    </xf>
    <xf numFmtId="0" fontId="9" fillId="8" borderId="0" xfId="4" applyFont="1" applyFill="1" applyAlignment="1">
      <alignment vertical="top" wrapText="1"/>
    </xf>
    <xf numFmtId="0" fontId="9" fillId="8" borderId="43" xfId="4" applyFont="1" applyFill="1" applyBorder="1" applyAlignment="1">
      <alignment vertical="top" wrapText="1"/>
    </xf>
    <xf numFmtId="0" fontId="9" fillId="8" borderId="109" xfId="4" applyFont="1" applyFill="1" applyBorder="1" applyAlignment="1">
      <alignment horizontal="left" vertical="top" wrapText="1" indent="1"/>
    </xf>
    <xf numFmtId="2" fontId="7" fillId="0" borderId="4" xfId="5" applyNumberFormat="1" applyFont="1" applyFill="1" applyBorder="1" applyAlignment="1">
      <alignment horizontal="right" vertical="center" wrapText="1"/>
    </xf>
    <xf numFmtId="2" fontId="7" fillId="4" borderId="4" xfId="4" applyNumberFormat="1" applyFont="1" applyFill="1" applyBorder="1" applyAlignment="1">
      <alignment horizontal="right" vertical="center" wrapText="1"/>
    </xf>
    <xf numFmtId="166" fontId="7" fillId="4" borderId="4" xfId="4" applyNumberFormat="1" applyFont="1" applyFill="1" applyBorder="1" applyAlignment="1">
      <alignment horizontal="right" vertical="center" wrapText="1"/>
    </xf>
    <xf numFmtId="166" fontId="7" fillId="0" borderId="4" xfId="5" applyNumberFormat="1" applyFont="1" applyFill="1" applyBorder="1" applyAlignment="1">
      <alignment horizontal="right" vertical="center" wrapText="1"/>
    </xf>
    <xf numFmtId="0" fontId="7" fillId="8" borderId="13" xfId="4" applyFont="1" applyFill="1" applyBorder="1" applyAlignment="1">
      <alignment horizontal="center" vertical="center" wrapText="1"/>
    </xf>
    <xf numFmtId="166" fontId="7" fillId="8" borderId="4" xfId="4" applyNumberFormat="1" applyFont="1" applyFill="1" applyBorder="1" applyAlignment="1">
      <alignment horizontal="center" vertical="center" wrapText="1"/>
    </xf>
    <xf numFmtId="166" fontId="7" fillId="8" borderId="4" xfId="4" applyNumberFormat="1" applyFont="1" applyFill="1" applyBorder="1" applyAlignment="1">
      <alignment horizontal="right" vertical="center" wrapText="1"/>
    </xf>
    <xf numFmtId="1" fontId="7" fillId="8" borderId="4" xfId="6" applyNumberFormat="1" applyFont="1" applyFill="1" applyBorder="1" applyAlignment="1">
      <alignment horizontal="right" vertical="center"/>
    </xf>
    <xf numFmtId="1" fontId="7" fillId="4" borderId="5" xfId="6" applyNumberFormat="1" applyFont="1" applyFill="1" applyBorder="1" applyAlignment="1">
      <alignment horizontal="right" vertical="center" wrapText="1"/>
    </xf>
    <xf numFmtId="0" fontId="5" fillId="4" borderId="0" xfId="4" applyFont="1" applyFill="1" applyAlignment="1">
      <alignment horizontal="left" vertical="top" indent="1"/>
    </xf>
    <xf numFmtId="165" fontId="7" fillId="4" borderId="3" xfId="4" applyNumberFormat="1" applyFont="1" applyFill="1" applyBorder="1" applyAlignment="1">
      <alignment horizontal="right" vertical="center" wrapText="1"/>
    </xf>
    <xf numFmtId="1" fontId="7" fillId="4" borderId="34" xfId="4" applyNumberFormat="1" applyFont="1" applyFill="1" applyBorder="1" applyAlignment="1">
      <alignment horizontal="right" vertical="center" wrapText="1"/>
    </xf>
    <xf numFmtId="1" fontId="7" fillId="4" borderId="4" xfId="4" applyNumberFormat="1" applyFont="1" applyFill="1" applyBorder="1" applyAlignment="1">
      <alignment horizontal="right" vertical="center" wrapText="1"/>
    </xf>
    <xf numFmtId="43" fontId="7" fillId="4" borderId="4" xfId="4" applyNumberFormat="1" applyFont="1" applyFill="1" applyBorder="1" applyAlignment="1">
      <alignment horizontal="right" vertical="center" wrapText="1"/>
    </xf>
    <xf numFmtId="169" fontId="5" fillId="4" borderId="34" xfId="6" applyNumberFormat="1" applyFont="1" applyFill="1" applyBorder="1" applyAlignment="1">
      <alignment horizontal="center" vertical="center"/>
    </xf>
    <xf numFmtId="44" fontId="15" fillId="4" borderId="34" xfId="6" applyFont="1" applyFill="1" applyBorder="1" applyAlignment="1">
      <alignment horizontal="left" vertical="center" wrapText="1" indent="1"/>
    </xf>
    <xf numFmtId="0" fontId="14" fillId="8" borderId="4" xfId="4" applyFont="1" applyFill="1" applyBorder="1" applyAlignment="1">
      <alignment horizontal="left" vertical="center" wrapText="1" indent="1"/>
    </xf>
    <xf numFmtId="1" fontId="5" fillId="12" borderId="4" xfId="5" applyNumberFormat="1" applyFont="1" applyFill="1" applyBorder="1" applyAlignment="1">
      <alignment horizontal="center" vertical="center"/>
    </xf>
    <xf numFmtId="1" fontId="7" fillId="12" borderId="4" xfId="5" applyNumberFormat="1" applyFont="1" applyFill="1" applyBorder="1" applyAlignment="1">
      <alignment horizontal="center" vertical="center"/>
    </xf>
    <xf numFmtId="1" fontId="7" fillId="4" borderId="4" xfId="4" applyNumberFormat="1" applyFont="1" applyFill="1" applyBorder="1" applyAlignment="1">
      <alignment horizontal="right" vertical="center"/>
    </xf>
    <xf numFmtId="166" fontId="5" fillId="12" borderId="4" xfId="5" applyNumberFormat="1" applyFont="1" applyFill="1" applyBorder="1" applyAlignment="1">
      <alignment horizontal="center" vertical="center"/>
    </xf>
    <xf numFmtId="166" fontId="7" fillId="4" borderId="4" xfId="4" applyNumberFormat="1" applyFont="1" applyFill="1" applyBorder="1" applyAlignment="1">
      <alignment vertical="center"/>
    </xf>
    <xf numFmtId="10" fontId="7" fillId="4" borderId="4" xfId="1" applyNumberFormat="1" applyFont="1" applyFill="1" applyBorder="1" applyAlignment="1">
      <alignment horizontal="right" vertical="center" wrapText="1"/>
    </xf>
    <xf numFmtId="9" fontId="5" fillId="4" borderId="0" xfId="1" applyFont="1" applyFill="1" applyAlignment="1">
      <alignment horizontal="right" vertical="center"/>
    </xf>
    <xf numFmtId="9" fontId="7" fillId="4" borderId="34" xfId="1" applyFont="1" applyFill="1" applyBorder="1" applyAlignment="1">
      <alignment horizontal="right" vertical="center"/>
    </xf>
    <xf numFmtId="0" fontId="9" fillId="8" borderId="123" xfId="4" applyFont="1" applyFill="1" applyBorder="1" applyAlignment="1">
      <alignment horizontal="left" vertical="center" wrapText="1" indent="1"/>
    </xf>
    <xf numFmtId="9" fontId="7" fillId="4" borderId="4" xfId="4" applyNumberFormat="1" applyFont="1" applyFill="1" applyBorder="1" applyAlignment="1">
      <alignment horizontal="right" vertical="center"/>
    </xf>
    <xf numFmtId="9" fontId="7" fillId="12" borderId="4" xfId="5" applyNumberFormat="1" applyFont="1" applyFill="1" applyBorder="1" applyAlignment="1">
      <alignment horizontal="center" vertical="center"/>
    </xf>
    <xf numFmtId="9" fontId="7" fillId="4" borderId="4" xfId="1" applyFont="1" applyFill="1" applyBorder="1" applyAlignment="1">
      <alignment horizontal="right" vertical="top"/>
    </xf>
    <xf numFmtId="9" fontId="7" fillId="4" borderId="4" xfId="4" applyNumberFormat="1" applyFont="1" applyFill="1" applyBorder="1" applyAlignment="1">
      <alignment vertical="center"/>
    </xf>
    <xf numFmtId="9" fontId="5" fillId="12" borderId="4" xfId="1" applyFont="1" applyFill="1" applyBorder="1" applyAlignment="1">
      <alignment horizontal="center" vertical="center" wrapText="1"/>
    </xf>
    <xf numFmtId="0" fontId="9" fillId="8" borderId="0" xfId="4" applyFont="1" applyFill="1" applyAlignment="1">
      <alignment horizontal="left" vertical="top" wrapText="1" indent="1"/>
    </xf>
    <xf numFmtId="0" fontId="9" fillId="8" borderId="43" xfId="4" applyFont="1" applyFill="1" applyBorder="1" applyAlignment="1">
      <alignment horizontal="left" vertical="top" wrapText="1" indent="1"/>
    </xf>
    <xf numFmtId="0" fontId="7" fillId="12" borderId="4" xfId="4" applyFont="1" applyFill="1" applyBorder="1" applyAlignment="1">
      <alignment horizontal="center" vertical="center" wrapText="1"/>
    </xf>
    <xf numFmtId="9" fontId="7" fillId="4" borderId="4" xfId="1" applyFont="1" applyFill="1" applyBorder="1" applyAlignment="1">
      <alignment horizontal="center" vertical="center" wrapText="1"/>
    </xf>
    <xf numFmtId="10" fontId="7" fillId="4" borderId="4" xfId="1" applyNumberFormat="1" applyFont="1" applyFill="1" applyBorder="1" applyAlignment="1">
      <alignment horizontal="center" vertical="center" wrapText="1"/>
    </xf>
    <xf numFmtId="10" fontId="5" fillId="4" borderId="4" xfId="1" applyNumberFormat="1" applyFont="1" applyFill="1" applyBorder="1" applyAlignment="1">
      <alignment horizontal="right" vertical="center"/>
    </xf>
    <xf numFmtId="1" fontId="5" fillId="4" borderId="5" xfId="6" applyNumberFormat="1" applyFont="1" applyFill="1" applyBorder="1" applyAlignment="1">
      <alignment horizontal="right" vertical="center"/>
    </xf>
    <xf numFmtId="10" fontId="5" fillId="4" borderId="4" xfId="1" applyNumberFormat="1" applyFont="1" applyFill="1" applyBorder="1" applyAlignment="1">
      <alignment vertical="center"/>
    </xf>
    <xf numFmtId="0" fontId="5" fillId="12" borderId="4" xfId="4" applyFont="1" applyFill="1" applyBorder="1" applyAlignment="1">
      <alignment horizontal="center" vertical="center"/>
    </xf>
    <xf numFmtId="0" fontId="38" fillId="4" borderId="0" xfId="4" applyFont="1" applyFill="1" applyAlignment="1">
      <alignment horizontal="left" indent="1"/>
    </xf>
    <xf numFmtId="0" fontId="7" fillId="4" borderId="0" xfId="4" applyFont="1" applyFill="1" applyAlignment="1">
      <alignment horizontal="left" indent="1"/>
    </xf>
    <xf numFmtId="0" fontId="38" fillId="4" borderId="58" xfId="4" applyFont="1" applyFill="1" applyBorder="1" applyAlignment="1">
      <alignment horizontal="left" indent="1"/>
    </xf>
    <xf numFmtId="0" fontId="7" fillId="4" borderId="58" xfId="4" applyFont="1" applyFill="1" applyBorder="1" applyAlignment="1">
      <alignment horizontal="left" indent="1"/>
    </xf>
    <xf numFmtId="0" fontId="39" fillId="4" borderId="0" xfId="4" applyFont="1" applyFill="1" applyAlignment="1">
      <alignment horizontal="left" indent="1"/>
    </xf>
    <xf numFmtId="0" fontId="39" fillId="4" borderId="7" xfId="4" applyFont="1" applyFill="1" applyBorder="1" applyAlignment="1">
      <alignment horizontal="left" indent="1"/>
    </xf>
    <xf numFmtId="0" fontId="7" fillId="4" borderId="7" xfId="4" applyFont="1" applyFill="1" applyBorder="1" applyAlignment="1">
      <alignment horizontal="left" indent="1"/>
    </xf>
    <xf numFmtId="0" fontId="5" fillId="4" borderId="58" xfId="4" applyFont="1" applyFill="1" applyBorder="1" applyAlignment="1">
      <alignment horizontal="left" indent="1"/>
    </xf>
    <xf numFmtId="0" fontId="38" fillId="4" borderId="7" xfId="4" applyFont="1" applyFill="1" applyBorder="1" applyAlignment="1">
      <alignment horizontal="left" indent="1"/>
    </xf>
    <xf numFmtId="0" fontId="5" fillId="4" borderId="7" xfId="4" applyFont="1" applyFill="1" applyBorder="1" applyAlignment="1">
      <alignment horizontal="left" indent="1"/>
    </xf>
    <xf numFmtId="0" fontId="38" fillId="4" borderId="58" xfId="4" applyFont="1" applyFill="1" applyBorder="1" applyAlignment="1">
      <alignment horizontal="left" vertical="top" indent="1"/>
    </xf>
    <xf numFmtId="0" fontId="5" fillId="4" borderId="58" xfId="4" applyFont="1" applyFill="1" applyBorder="1" applyAlignment="1">
      <alignment horizontal="left" vertical="top" wrapText="1" indent="1"/>
    </xf>
    <xf numFmtId="0" fontId="5" fillId="4" borderId="58" xfId="4" applyFont="1" applyFill="1" applyBorder="1" applyAlignment="1">
      <alignment horizontal="left" wrapText="1" indent="1"/>
    </xf>
    <xf numFmtId="0" fontId="5" fillId="4" borderId="7" xfId="4" applyFont="1" applyFill="1" applyBorder="1" applyAlignment="1">
      <alignment horizontal="left" wrapText="1" indent="1"/>
    </xf>
    <xf numFmtId="0" fontId="14" fillId="0" borderId="4" xfId="3" applyFont="1" applyBorder="1" applyAlignment="1">
      <alignment horizontal="center" vertical="center"/>
    </xf>
    <xf numFmtId="0" fontId="7" fillId="4" borderId="58" xfId="4" applyFont="1" applyFill="1" applyBorder="1" applyAlignment="1">
      <alignment horizontal="left" vertical="top" indent="1"/>
    </xf>
    <xf numFmtId="4" fontId="7" fillId="4" borderId="4" xfId="4" applyNumberFormat="1" applyFont="1" applyFill="1" applyBorder="1" applyAlignment="1">
      <alignment horizontal="center" vertical="center" wrapText="1"/>
    </xf>
    <xf numFmtId="43" fontId="7" fillId="4" borderId="0" xfId="5" applyFont="1" applyFill="1" applyBorder="1" applyAlignment="1">
      <alignment horizontal="left" vertical="top" wrapText="1" indent="1"/>
    </xf>
    <xf numFmtId="4" fontId="7" fillId="12" borderId="4" xfId="4" applyNumberFormat="1" applyFont="1" applyFill="1" applyBorder="1" applyAlignment="1">
      <alignment horizontal="center" vertical="center" wrapText="1"/>
    </xf>
    <xf numFmtId="4" fontId="7" fillId="4" borderId="4" xfId="4" applyNumberFormat="1" applyFont="1" applyFill="1" applyBorder="1" applyAlignment="1">
      <alignment horizontal="right" vertical="center" wrapText="1"/>
    </xf>
    <xf numFmtId="166" fontId="5" fillId="4" borderId="0" xfId="5" applyNumberFormat="1" applyFont="1" applyFill="1" applyAlignment="1">
      <alignment horizontal="right" vertical="center"/>
    </xf>
    <xf numFmtId="3" fontId="7" fillId="4" borderId="4" xfId="4" applyNumberFormat="1" applyFont="1" applyFill="1" applyBorder="1" applyAlignment="1">
      <alignment horizontal="right" vertical="center" wrapText="1"/>
    </xf>
    <xf numFmtId="49" fontId="53" fillId="4" borderId="4" xfId="4" applyNumberFormat="1" applyFont="1" applyFill="1" applyBorder="1" applyAlignment="1">
      <alignment horizontal="right" vertical="center"/>
    </xf>
    <xf numFmtId="43" fontId="7" fillId="4" borderId="4" xfId="5" applyFont="1" applyFill="1" applyBorder="1" applyAlignment="1">
      <alignment horizontal="right" vertical="center" wrapText="1" indent="1"/>
    </xf>
    <xf numFmtId="43" fontId="5" fillId="4" borderId="4" xfId="5" applyFont="1" applyFill="1" applyBorder="1" applyAlignment="1">
      <alignment horizontal="right" vertical="center" indent="1"/>
    </xf>
    <xf numFmtId="2" fontId="5" fillId="4" borderId="4" xfId="6" applyNumberFormat="1" applyFont="1" applyFill="1" applyBorder="1" applyAlignment="1">
      <alignment horizontal="right" vertical="center" indent="1"/>
    </xf>
    <xf numFmtId="49" fontId="5" fillId="4" borderId="4" xfId="5" applyNumberFormat="1" applyFont="1" applyFill="1" applyBorder="1" applyAlignment="1">
      <alignment horizontal="right" vertical="center" wrapText="1" indent="1"/>
    </xf>
    <xf numFmtId="49" fontId="5" fillId="4" borderId="4" xfId="6" applyNumberFormat="1" applyFont="1" applyFill="1" applyBorder="1" applyAlignment="1">
      <alignment horizontal="right" vertical="center" indent="1"/>
    </xf>
    <xf numFmtId="49" fontId="5" fillId="4" borderId="4" xfId="5" applyNumberFormat="1" applyFont="1" applyFill="1" applyBorder="1" applyAlignment="1">
      <alignment horizontal="right" vertical="center" indent="1"/>
    </xf>
    <xf numFmtId="49" fontId="5" fillId="4" borderId="4" xfId="4" applyNumberFormat="1" applyFont="1" applyFill="1" applyBorder="1" applyAlignment="1">
      <alignment horizontal="right" vertical="center" indent="1"/>
    </xf>
    <xf numFmtId="1" fontId="5" fillId="0" borderId="4" xfId="6" applyNumberFormat="1" applyFont="1" applyFill="1" applyBorder="1" applyAlignment="1">
      <alignment horizontal="right" vertical="center" indent="1"/>
    </xf>
    <xf numFmtId="1" fontId="5" fillId="4" borderId="4" xfId="6" applyNumberFormat="1" applyFont="1" applyFill="1" applyBorder="1" applyAlignment="1">
      <alignment horizontal="right" vertical="center" indent="1"/>
    </xf>
    <xf numFmtId="1" fontId="7" fillId="4" borderId="4" xfId="6" applyNumberFormat="1" applyFont="1" applyFill="1" applyBorder="1" applyAlignment="1">
      <alignment horizontal="right" vertical="center" wrapText="1" indent="1"/>
    </xf>
    <xf numFmtId="1" fontId="5" fillId="4" borderId="4" xfId="4" applyNumberFormat="1" applyFont="1" applyFill="1" applyBorder="1" applyAlignment="1">
      <alignment horizontal="right" vertical="center" indent="1"/>
    </xf>
    <xf numFmtId="1" fontId="5" fillId="4" borderId="4" xfId="5" applyNumberFormat="1" applyFont="1" applyFill="1" applyBorder="1" applyAlignment="1">
      <alignment horizontal="right" vertical="center" indent="1"/>
    </xf>
    <xf numFmtId="0" fontId="40" fillId="0" borderId="0" xfId="4" applyFont="1" applyAlignment="1">
      <alignment horizontal="left" vertical="center"/>
    </xf>
    <xf numFmtId="0" fontId="9" fillId="8" borderId="30" xfId="4" applyFont="1" applyFill="1" applyBorder="1" applyAlignment="1">
      <alignment horizontal="center" wrapText="1"/>
    </xf>
    <xf numFmtId="0" fontId="9" fillId="8" borderId="15" xfId="4" applyFont="1" applyFill="1" applyBorder="1" applyAlignment="1">
      <alignment horizontal="center" wrapText="1"/>
    </xf>
    <xf numFmtId="0" fontId="14" fillId="4" borderId="4" xfId="2" applyFont="1" applyFill="1" applyBorder="1" applyAlignment="1">
      <alignment horizontal="left" vertical="top" wrapText="1" indent="1"/>
    </xf>
    <xf numFmtId="0" fontId="14" fillId="7" borderId="0" xfId="4" applyFont="1" applyFill="1" applyAlignment="1">
      <alignment horizontal="left" vertical="center" wrapText="1" indent="1"/>
    </xf>
    <xf numFmtId="0" fontId="14" fillId="7" borderId="43" xfId="4" applyFont="1" applyFill="1" applyBorder="1" applyAlignment="1">
      <alignment horizontal="left" vertical="center" wrapText="1" indent="1"/>
    </xf>
    <xf numFmtId="0" fontId="9" fillId="8" borderId="10" xfId="4" applyFont="1" applyFill="1" applyBorder="1" applyAlignment="1">
      <alignment horizontal="center" wrapText="1"/>
    </xf>
    <xf numFmtId="0" fontId="9" fillId="8" borderId="10" xfId="4" applyFont="1" applyFill="1" applyBorder="1" applyAlignment="1">
      <alignment horizontal="left" vertical="center" wrapText="1" indent="1"/>
    </xf>
    <xf numFmtId="0" fontId="9" fillId="8" borderId="6" xfId="4" applyFont="1" applyFill="1" applyBorder="1" applyAlignment="1">
      <alignment horizontal="left" vertical="center" wrapText="1" indent="1"/>
    </xf>
    <xf numFmtId="0" fontId="9" fillId="8" borderId="10" xfId="4" applyFont="1" applyFill="1" applyBorder="1" applyAlignment="1">
      <alignment horizontal="left" vertical="top" wrapText="1" indent="1"/>
    </xf>
    <xf numFmtId="0" fontId="9" fillId="8" borderId="11" xfId="4" applyFont="1" applyFill="1" applyBorder="1" applyAlignment="1">
      <alignment horizontal="left" vertical="top" wrapText="1" indent="1"/>
    </xf>
    <xf numFmtId="0" fontId="9" fillId="8" borderId="11" xfId="4" applyFont="1" applyFill="1" applyBorder="1" applyAlignment="1">
      <alignment horizontal="left" vertical="center" wrapText="1" indent="1"/>
    </xf>
    <xf numFmtId="0" fontId="12" fillId="4" borderId="4" xfId="4" applyFont="1" applyFill="1" applyBorder="1" applyAlignment="1">
      <alignment horizontal="left" vertical="center" wrapText="1" indent="1"/>
    </xf>
    <xf numFmtId="0" fontId="14" fillId="0" borderId="4" xfId="4" applyFont="1" applyBorder="1" applyAlignment="1">
      <alignment horizontal="left" vertical="center" wrapText="1" indent="1"/>
    </xf>
    <xf numFmtId="0" fontId="9" fillId="8" borderId="10" xfId="4" applyFont="1" applyFill="1" applyBorder="1" applyAlignment="1">
      <alignment horizontal="center" vertical="center" wrapText="1"/>
    </xf>
    <xf numFmtId="0" fontId="9" fillId="8" borderId="6" xfId="4" applyFont="1" applyFill="1" applyBorder="1" applyAlignment="1">
      <alignment horizontal="center" vertical="center" wrapText="1"/>
    </xf>
    <xf numFmtId="0" fontId="6" fillId="8" borderId="10" xfId="2" applyFont="1" applyFill="1" applyBorder="1" applyAlignment="1">
      <alignment horizontal="left" vertical="center" wrapText="1" indent="1"/>
    </xf>
    <xf numFmtId="0" fontId="6" fillId="8" borderId="6" xfId="2" applyFont="1" applyFill="1" applyBorder="1" applyAlignment="1">
      <alignment horizontal="left" vertical="center" wrapText="1" indent="1"/>
    </xf>
    <xf numFmtId="0" fontId="6" fillId="8" borderId="96" xfId="4" applyFont="1" applyFill="1" applyBorder="1" applyAlignment="1">
      <alignment horizontal="left" vertical="center" wrapText="1" indent="1"/>
    </xf>
    <xf numFmtId="0" fontId="6" fillId="8" borderId="110" xfId="4" applyFont="1" applyFill="1" applyBorder="1" applyAlignment="1">
      <alignment horizontal="left" vertical="center" wrapText="1" indent="1"/>
    </xf>
    <xf numFmtId="0" fontId="9" fillId="8" borderId="119" xfId="4" applyFont="1" applyFill="1" applyBorder="1" applyAlignment="1">
      <alignment horizontal="left" vertical="top" wrapText="1" indent="1"/>
    </xf>
    <xf numFmtId="0" fontId="9" fillId="8" borderId="58" xfId="4" applyFont="1" applyFill="1" applyBorder="1" applyAlignment="1">
      <alignment horizontal="left" vertical="top" wrapText="1" indent="1"/>
    </xf>
    <xf numFmtId="0" fontId="9" fillId="8" borderId="42" xfId="4" applyFont="1" applyFill="1" applyBorder="1" applyAlignment="1">
      <alignment horizontal="left" vertical="top" wrapText="1" indent="1"/>
    </xf>
    <xf numFmtId="0" fontId="14" fillId="4" borderId="4" xfId="4" applyFont="1" applyFill="1" applyBorder="1" applyAlignment="1">
      <alignment horizontal="left" vertical="center" wrapText="1" indent="1"/>
    </xf>
    <xf numFmtId="0" fontId="9" fillId="8" borderId="123" xfId="4" applyFont="1" applyFill="1" applyBorder="1" applyAlignment="1">
      <alignment horizontal="left" vertical="top" wrapText="1" indent="1"/>
    </xf>
    <xf numFmtId="0" fontId="9" fillId="8" borderId="27" xfId="4" applyFont="1" applyFill="1" applyBorder="1" applyAlignment="1">
      <alignment horizontal="left" vertical="top" wrapText="1" indent="1"/>
    </xf>
    <xf numFmtId="0" fontId="9" fillId="8" borderId="3" xfId="4" applyFont="1" applyFill="1" applyBorder="1" applyAlignment="1">
      <alignment horizontal="left" vertical="top" wrapText="1" indent="1"/>
    </xf>
    <xf numFmtId="0" fontId="12" fillId="0" borderId="4" xfId="4" applyFont="1" applyBorder="1" applyAlignment="1">
      <alignment horizontal="left" vertical="center" wrapText="1" indent="1"/>
    </xf>
    <xf numFmtId="0" fontId="52" fillId="0" borderId="34" xfId="4" applyFont="1" applyBorder="1" applyAlignment="1">
      <alignment horizontal="left" vertical="top" wrapText="1" indent="1"/>
    </xf>
    <xf numFmtId="0" fontId="7" fillId="0" borderId="27" xfId="4" applyFont="1" applyBorder="1" applyAlignment="1">
      <alignment horizontal="left" vertical="top" wrapText="1" indent="1"/>
    </xf>
    <xf numFmtId="0" fontId="7" fillId="0" borderId="3" xfId="4" applyFont="1" applyBorder="1" applyAlignment="1">
      <alignment horizontal="left" vertical="top" wrapText="1" indent="1"/>
    </xf>
    <xf numFmtId="0" fontId="7" fillId="4" borderId="4" xfId="2" applyFont="1" applyFill="1" applyBorder="1" applyAlignment="1">
      <alignment horizontal="left" vertical="top" wrapText="1" indent="1"/>
    </xf>
    <xf numFmtId="0" fontId="6" fillId="8" borderId="107" xfId="4" applyFont="1" applyFill="1" applyBorder="1" applyAlignment="1">
      <alignment horizontal="left" vertical="center" indent="1"/>
    </xf>
    <xf numFmtId="0" fontId="6" fillId="8" borderId="7" xfId="4" applyFont="1" applyFill="1" applyBorder="1" applyAlignment="1">
      <alignment horizontal="left" vertical="center" indent="1"/>
    </xf>
    <xf numFmtId="0" fontId="6" fillId="8" borderId="75" xfId="4" applyFont="1" applyFill="1" applyBorder="1" applyAlignment="1">
      <alignment horizontal="left" vertical="center" indent="1"/>
    </xf>
    <xf numFmtId="0" fontId="7" fillId="17" borderId="4" xfId="2" applyFont="1" applyFill="1" applyBorder="1" applyAlignment="1">
      <alignment horizontal="center" vertical="center" wrapText="1"/>
    </xf>
    <xf numFmtId="0" fontId="5" fillId="0" borderId="4" xfId="2" applyFont="1" applyBorder="1" applyAlignment="1">
      <alignment horizontal="left" vertical="center" wrapText="1" indent="1"/>
    </xf>
    <xf numFmtId="0" fontId="5" fillId="4" borderId="4" xfId="4" applyFont="1" applyFill="1" applyBorder="1" applyAlignment="1">
      <alignment horizontal="left" vertical="top" wrapText="1" indent="1"/>
    </xf>
    <xf numFmtId="0" fontId="15" fillId="0" borderId="76" xfId="2" applyFont="1" applyBorder="1" applyAlignment="1">
      <alignment horizontal="left" vertical="top" wrapText="1" indent="1"/>
    </xf>
    <xf numFmtId="0" fontId="15" fillId="0" borderId="95" xfId="2" applyFont="1" applyBorder="1" applyAlignment="1">
      <alignment horizontal="left" vertical="top" wrapText="1" indent="1"/>
    </xf>
    <xf numFmtId="0" fontId="5" fillId="4" borderId="4" xfId="2" applyFont="1" applyFill="1" applyBorder="1" applyAlignment="1">
      <alignment horizontal="left" vertical="center" wrapText="1" indent="1"/>
    </xf>
    <xf numFmtId="0" fontId="14" fillId="0" borderId="13" xfId="4" applyFont="1" applyBorder="1" applyAlignment="1">
      <alignment horizontal="left" vertical="top" wrapText="1" indent="1"/>
    </xf>
    <xf numFmtId="0" fontId="14" fillId="0" borderId="14" xfId="4" applyFont="1" applyBorder="1" applyAlignment="1">
      <alignment horizontal="left" vertical="top" wrapText="1" indent="1"/>
    </xf>
    <xf numFmtId="0" fontId="14" fillId="0" borderId="5" xfId="4" applyFont="1" applyBorder="1" applyAlignment="1">
      <alignment horizontal="left" vertical="top" wrapText="1" indent="1"/>
    </xf>
    <xf numFmtId="0" fontId="5" fillId="0" borderId="4" xfId="4" applyFont="1" applyBorder="1" applyAlignment="1">
      <alignment horizontal="left" vertical="top" wrapText="1" indent="1"/>
    </xf>
    <xf numFmtId="0" fontId="14" fillId="0" borderId="4" xfId="4" applyFont="1" applyBorder="1" applyAlignment="1">
      <alignment horizontal="left" vertical="top" wrapText="1" indent="1"/>
    </xf>
    <xf numFmtId="0" fontId="5" fillId="0" borderId="13" xfId="4" applyFont="1" applyBorder="1" applyAlignment="1">
      <alignment horizontal="left" vertical="top" wrapText="1" indent="1"/>
    </xf>
    <xf numFmtId="0" fontId="5" fillId="0" borderId="14" xfId="4" applyFont="1" applyBorder="1" applyAlignment="1">
      <alignment horizontal="left" vertical="top" wrapText="1" indent="1"/>
    </xf>
    <xf numFmtId="0" fontId="5" fillId="0" borderId="5" xfId="4" applyFont="1" applyBorder="1" applyAlignment="1">
      <alignment horizontal="left" vertical="top" wrapText="1" indent="1"/>
    </xf>
    <xf numFmtId="0" fontId="5" fillId="0" borderId="87" xfId="3" applyFont="1" applyBorder="1" applyAlignment="1">
      <alignment horizontal="center" vertical="top" wrapText="1"/>
    </xf>
    <xf numFmtId="0" fontId="5" fillId="0" borderId="88" xfId="3" applyFont="1" applyBorder="1" applyAlignment="1">
      <alignment horizontal="center" vertical="top" wrapText="1"/>
    </xf>
    <xf numFmtId="0" fontId="5" fillId="12" borderId="87" xfId="4" applyFont="1" applyFill="1" applyBorder="1" applyAlignment="1">
      <alignment horizontal="left" vertical="top" indent="1"/>
    </xf>
    <xf numFmtId="0" fontId="5" fillId="12" borderId="88" xfId="4" applyFont="1" applyFill="1" applyBorder="1" applyAlignment="1">
      <alignment horizontal="left" vertical="top" indent="1"/>
    </xf>
    <xf numFmtId="0" fontId="5" fillId="4" borderId="87" xfId="4" applyFont="1" applyFill="1" applyBorder="1" applyAlignment="1">
      <alignment horizontal="left" vertical="top" indent="1"/>
    </xf>
    <xf numFmtId="0" fontId="5" fillId="4" borderId="88" xfId="4" applyFont="1" applyFill="1" applyBorder="1" applyAlignment="1">
      <alignment horizontal="left" vertical="top" indent="1"/>
    </xf>
    <xf numFmtId="0" fontId="5" fillId="4" borderId="87" xfId="4" applyFont="1" applyFill="1" applyBorder="1" applyAlignment="1">
      <alignment horizontal="center"/>
    </xf>
    <xf numFmtId="0" fontId="5" fillId="4" borderId="88" xfId="4" applyFont="1" applyFill="1" applyBorder="1" applyAlignment="1">
      <alignment horizontal="center"/>
    </xf>
    <xf numFmtId="0" fontId="25" fillId="0" borderId="13" xfId="7" applyFont="1" applyBorder="1" applyAlignment="1">
      <alignment horizontal="center" vertical="top" wrapText="1"/>
    </xf>
    <xf numFmtId="0" fontId="25" fillId="0" borderId="14" xfId="7" applyFont="1" applyBorder="1" applyAlignment="1">
      <alignment horizontal="center" vertical="top" wrapText="1"/>
    </xf>
    <xf numFmtId="0" fontId="25" fillId="0" borderId="5" xfId="7" applyFont="1" applyBorder="1" applyAlignment="1">
      <alignment horizontal="center" vertical="top" wrapText="1"/>
    </xf>
    <xf numFmtId="0" fontId="14" fillId="7" borderId="34" xfId="4" applyFont="1" applyFill="1" applyBorder="1" applyAlignment="1">
      <alignment horizontal="left" vertical="center" wrapText="1" indent="1"/>
    </xf>
    <xf numFmtId="0" fontId="14" fillId="7" borderId="27" xfId="4" applyFont="1" applyFill="1" applyBorder="1" applyAlignment="1">
      <alignment horizontal="left" vertical="center" wrapText="1" indent="1"/>
    </xf>
    <xf numFmtId="0" fontId="14" fillId="7" borderId="3" xfId="4" applyFont="1" applyFill="1" applyBorder="1" applyAlignment="1">
      <alignment horizontal="left" vertical="center" wrapText="1" indent="1"/>
    </xf>
    <xf numFmtId="0" fontId="5" fillId="4" borderId="13" xfId="4" applyFont="1" applyFill="1" applyBorder="1" applyAlignment="1">
      <alignment horizontal="left" vertical="top" indent="1"/>
    </xf>
    <xf numFmtId="0" fontId="5" fillId="4" borderId="14" xfId="4" applyFont="1" applyFill="1" applyBorder="1" applyAlignment="1">
      <alignment horizontal="left" vertical="top" indent="1"/>
    </xf>
    <xf numFmtId="0" fontId="5" fillId="4" borderId="5" xfId="4" applyFont="1" applyFill="1" applyBorder="1" applyAlignment="1">
      <alignment horizontal="left" vertical="top" indent="1"/>
    </xf>
    <xf numFmtId="0" fontId="5" fillId="0" borderId="13" xfId="4" applyFont="1" applyBorder="1" applyAlignment="1">
      <alignment horizontal="center" vertical="top" wrapText="1"/>
    </xf>
    <xf numFmtId="0" fontId="5" fillId="0" borderId="14" xfId="4" applyFont="1" applyBorder="1" applyAlignment="1">
      <alignment horizontal="center" vertical="top" wrapText="1"/>
    </xf>
    <xf numFmtId="0" fontId="5" fillId="0" borderId="5" xfId="4" applyFont="1" applyBorder="1" applyAlignment="1">
      <alignment horizontal="center" vertical="top" wrapText="1"/>
    </xf>
    <xf numFmtId="0" fontId="14" fillId="0" borderId="13" xfId="4" applyFont="1" applyBorder="1" applyAlignment="1">
      <alignment horizontal="left" vertical="center" wrapText="1" indent="1"/>
    </xf>
    <xf numFmtId="0" fontId="14" fillId="0" borderId="5" xfId="4" applyFont="1" applyBorder="1" applyAlignment="1">
      <alignment horizontal="left" vertical="center" wrapText="1" indent="1"/>
    </xf>
    <xf numFmtId="0" fontId="7" fillId="4" borderId="34" xfId="4" applyFont="1" applyFill="1" applyBorder="1" applyAlignment="1">
      <alignment horizontal="left" vertical="center" wrapText="1" indent="1"/>
    </xf>
    <xf numFmtId="0" fontId="7" fillId="4" borderId="27" xfId="4" applyFont="1" applyFill="1" applyBorder="1" applyAlignment="1">
      <alignment horizontal="left" vertical="center" wrapText="1" indent="1"/>
    </xf>
    <xf numFmtId="0" fontId="7" fillId="4" borderId="3" xfId="4" applyFont="1" applyFill="1" applyBorder="1" applyAlignment="1">
      <alignment horizontal="left" vertical="center" wrapText="1" indent="1"/>
    </xf>
    <xf numFmtId="0" fontId="12" fillId="0" borderId="34" xfId="4" applyFont="1" applyBorder="1" applyAlignment="1">
      <alignment horizontal="left" vertical="center" wrapText="1" indent="1"/>
    </xf>
    <xf numFmtId="0" fontId="12" fillId="0" borderId="27" xfId="4" applyFont="1" applyBorder="1" applyAlignment="1">
      <alignment horizontal="left" vertical="center" wrapText="1" indent="1"/>
    </xf>
    <xf numFmtId="0" fontId="12" fillId="0" borderId="3" xfId="4" applyFont="1" applyBorder="1" applyAlignment="1">
      <alignment horizontal="left" vertical="center" wrapText="1" indent="1"/>
    </xf>
    <xf numFmtId="2" fontId="7" fillId="4" borderId="34" xfId="6" applyNumberFormat="1" applyFont="1" applyFill="1" applyBorder="1" applyAlignment="1">
      <alignment horizontal="left" vertical="top" wrapText="1" indent="1"/>
    </xf>
    <xf numFmtId="2" fontId="7" fillId="4" borderId="3" xfId="6" applyNumberFormat="1" applyFont="1" applyFill="1" applyBorder="1" applyAlignment="1">
      <alignment horizontal="left" vertical="top" wrapText="1" indent="1"/>
    </xf>
    <xf numFmtId="0" fontId="7" fillId="0" borderId="13" xfId="4" applyFont="1" applyBorder="1" applyAlignment="1">
      <alignment horizontal="left" vertical="top" wrapText="1" indent="1"/>
    </xf>
    <xf numFmtId="0" fontId="7" fillId="0" borderId="14" xfId="4" applyFont="1" applyBorder="1" applyAlignment="1">
      <alignment horizontal="left" vertical="top" wrapText="1" indent="1"/>
    </xf>
    <xf numFmtId="0" fontId="6" fillId="13" borderId="12" xfId="3" applyFont="1" applyFill="1" applyBorder="1" applyAlignment="1">
      <alignment horizontal="center" vertical="center"/>
    </xf>
    <xf numFmtId="0" fontId="6" fillId="13" borderId="24" xfId="3" applyFont="1" applyFill="1" applyBorder="1" applyAlignment="1">
      <alignment horizontal="center" vertical="center"/>
    </xf>
    <xf numFmtId="0" fontId="9" fillId="13" borderId="11" xfId="4" applyFont="1" applyFill="1" applyBorder="1" applyAlignment="1">
      <alignment horizontal="left" vertical="center"/>
    </xf>
    <xf numFmtId="0" fontId="9" fillId="13" borderId="29" xfId="4" applyFont="1" applyFill="1" applyBorder="1" applyAlignment="1">
      <alignment horizontal="left" vertical="center"/>
    </xf>
    <xf numFmtId="0" fontId="6" fillId="13" borderId="11" xfId="3" applyFont="1" applyFill="1" applyBorder="1" applyAlignment="1">
      <alignment horizontal="center" vertical="center"/>
    </xf>
    <xf numFmtId="0" fontId="6" fillId="13" borderId="29" xfId="3" applyFont="1" applyFill="1" applyBorder="1" applyAlignment="1">
      <alignment horizontal="center" vertical="center"/>
    </xf>
    <xf numFmtId="0" fontId="6" fillId="13" borderId="6" xfId="3" applyFont="1" applyFill="1" applyBorder="1" applyAlignment="1">
      <alignment horizontal="left" vertical="center"/>
    </xf>
    <xf numFmtId="0" fontId="7" fillId="0" borderId="13" xfId="7" applyFont="1" applyBorder="1" applyAlignment="1">
      <alignment horizontal="left" vertical="top" indent="1"/>
    </xf>
    <xf numFmtId="0" fontId="7" fillId="0" borderId="14" xfId="7" applyFont="1" applyBorder="1" applyAlignment="1">
      <alignment horizontal="left" vertical="top" indent="1"/>
    </xf>
    <xf numFmtId="0" fontId="7" fillId="0" borderId="5" xfId="7" applyFont="1" applyBorder="1" applyAlignment="1">
      <alignment horizontal="left" vertical="top" indent="1"/>
    </xf>
    <xf numFmtId="2" fontId="7" fillId="4" borderId="34" xfId="6" applyNumberFormat="1" applyFont="1" applyFill="1" applyBorder="1" applyAlignment="1">
      <alignment horizontal="center" vertical="center" wrapText="1"/>
    </xf>
    <xf numFmtId="2" fontId="7" fillId="4" borderId="27" xfId="6" applyNumberFormat="1" applyFont="1" applyFill="1" applyBorder="1" applyAlignment="1">
      <alignment horizontal="center" vertical="center" wrapText="1"/>
    </xf>
    <xf numFmtId="2" fontId="7" fillId="4" borderId="3" xfId="6" applyNumberFormat="1" applyFont="1" applyFill="1" applyBorder="1" applyAlignment="1">
      <alignment horizontal="center" vertical="center" wrapText="1"/>
    </xf>
    <xf numFmtId="2" fontId="5" fillId="4" borderId="34" xfId="6" applyNumberFormat="1" applyFont="1" applyFill="1" applyBorder="1" applyAlignment="1">
      <alignment horizontal="center" vertical="center" wrapText="1"/>
    </xf>
    <xf numFmtId="2" fontId="5" fillId="4" borderId="27" xfId="6" applyNumberFormat="1" applyFont="1" applyFill="1" applyBorder="1" applyAlignment="1">
      <alignment horizontal="center" vertical="center" wrapText="1"/>
    </xf>
    <xf numFmtId="2" fontId="5" fillId="4" borderId="3" xfId="6" applyNumberFormat="1" applyFont="1" applyFill="1" applyBorder="1" applyAlignment="1">
      <alignment horizontal="center" vertical="center" wrapText="1"/>
    </xf>
    <xf numFmtId="43" fontId="5" fillId="4" borderId="34" xfId="5" applyFont="1" applyFill="1" applyBorder="1" applyAlignment="1">
      <alignment horizontal="left" vertical="top" indent="1"/>
    </xf>
    <xf numFmtId="43" fontId="5" fillId="4" borderId="3" xfId="5" applyFont="1" applyFill="1" applyBorder="1" applyAlignment="1">
      <alignment horizontal="left" vertical="top" indent="1"/>
    </xf>
    <xf numFmtId="43" fontId="5" fillId="4" borderId="34" xfId="5" applyFont="1" applyFill="1" applyBorder="1" applyAlignment="1">
      <alignment horizontal="left" vertical="top" wrapText="1" indent="1"/>
    </xf>
    <xf numFmtId="43" fontId="5" fillId="4" borderId="3" xfId="5" applyFont="1" applyFill="1" applyBorder="1" applyAlignment="1">
      <alignment horizontal="left" vertical="top" wrapText="1" indent="1"/>
    </xf>
    <xf numFmtId="0" fontId="9" fillId="8" borderId="123" xfId="4" applyFont="1" applyFill="1" applyBorder="1" applyAlignment="1">
      <alignment horizontal="center" vertical="top" wrapText="1"/>
    </xf>
    <xf numFmtId="0" fontId="9" fillId="8" borderId="27" xfId="4" applyFont="1" applyFill="1" applyBorder="1" applyAlignment="1">
      <alignment horizontal="center" vertical="top" wrapText="1"/>
    </xf>
    <xf numFmtId="0" fontId="9" fillId="8" borderId="124" xfId="4" applyFont="1" applyFill="1" applyBorder="1" applyAlignment="1">
      <alignment horizontal="center" vertical="top" wrapText="1"/>
    </xf>
    <xf numFmtId="0" fontId="7" fillId="17" borderId="34" xfId="4" applyFont="1" applyFill="1" applyBorder="1" applyAlignment="1">
      <alignment horizontal="center" vertical="center"/>
    </xf>
    <xf numFmtId="0" fontId="7" fillId="17" borderId="27" xfId="4" applyFont="1" applyFill="1" applyBorder="1" applyAlignment="1">
      <alignment horizontal="center" vertical="center"/>
    </xf>
    <xf numFmtId="0" fontId="7" fillId="17" borderId="3" xfId="4" applyFont="1" applyFill="1" applyBorder="1" applyAlignment="1">
      <alignment horizontal="center" vertical="center"/>
    </xf>
    <xf numFmtId="0" fontId="12" fillId="0" borderId="34" xfId="4" applyFont="1" applyBorder="1" applyAlignment="1">
      <alignment horizontal="left" vertical="top" wrapText="1" indent="1"/>
    </xf>
    <xf numFmtId="0" fontId="12" fillId="0" borderId="27" xfId="4" applyFont="1" applyBorder="1" applyAlignment="1">
      <alignment horizontal="left" vertical="top" wrapText="1" indent="1"/>
    </xf>
    <xf numFmtId="0" fontId="12" fillId="0" borderId="3" xfId="4" applyFont="1" applyBorder="1" applyAlignment="1">
      <alignment horizontal="left" vertical="top" wrapText="1" indent="1"/>
    </xf>
    <xf numFmtId="0" fontId="7" fillId="4" borderId="34" xfId="4" applyFont="1" applyFill="1" applyBorder="1" applyAlignment="1">
      <alignment horizontal="left" vertical="top" wrapText="1" indent="1"/>
    </xf>
    <xf numFmtId="0" fontId="7" fillId="4" borderId="27" xfId="4" applyFont="1" applyFill="1" applyBorder="1" applyAlignment="1">
      <alignment horizontal="left" vertical="top" wrapText="1" indent="1"/>
    </xf>
    <xf numFmtId="0" fontId="7" fillId="4" borderId="3" xfId="4" applyFont="1" applyFill="1" applyBorder="1" applyAlignment="1">
      <alignment horizontal="left" vertical="top" wrapText="1" indent="1"/>
    </xf>
    <xf numFmtId="43" fontId="7" fillId="4" borderId="34" xfId="5" applyFont="1" applyFill="1" applyBorder="1" applyAlignment="1">
      <alignment horizontal="left" vertical="top" wrapText="1" indent="1"/>
    </xf>
    <xf numFmtId="43" fontId="7" fillId="4" borderId="3" xfId="5" applyFont="1" applyFill="1" applyBorder="1" applyAlignment="1">
      <alignment horizontal="left" vertical="top" wrapText="1" indent="1"/>
    </xf>
    <xf numFmtId="2" fontId="7" fillId="4" borderId="34" xfId="6" applyNumberFormat="1" applyFont="1" applyFill="1" applyBorder="1" applyAlignment="1">
      <alignment horizontal="left" vertical="center" wrapText="1" indent="1"/>
    </xf>
    <xf numFmtId="2" fontId="7" fillId="4" borderId="3" xfId="6" applyNumberFormat="1" applyFont="1" applyFill="1" applyBorder="1" applyAlignment="1">
      <alignment horizontal="left" vertical="center" wrapText="1" indent="1"/>
    </xf>
    <xf numFmtId="0" fontId="9" fillId="8" borderId="6" xfId="4" applyFont="1" applyFill="1" applyBorder="1" applyAlignment="1">
      <alignment horizontal="left" vertical="top" wrapText="1" indent="1"/>
    </xf>
    <xf numFmtId="0" fontId="6" fillId="13" borderId="30" xfId="3" applyFont="1" applyFill="1" applyBorder="1" applyAlignment="1">
      <alignment horizontal="left" vertical="center" indent="1"/>
    </xf>
    <xf numFmtId="0" fontId="6" fillId="13" borderId="29" xfId="3" applyFont="1" applyFill="1" applyBorder="1" applyAlignment="1">
      <alignment horizontal="left" vertical="center" indent="1"/>
    </xf>
    <xf numFmtId="0" fontId="6" fillId="13" borderId="11" xfId="3" applyFont="1" applyFill="1" applyBorder="1" applyAlignment="1">
      <alignment horizontal="center" vertical="center" wrapText="1"/>
    </xf>
    <xf numFmtId="0" fontId="6" fillId="13" borderId="30" xfId="3" applyFont="1" applyFill="1" applyBorder="1" applyAlignment="1">
      <alignment horizontal="center" vertical="center" wrapText="1"/>
    </xf>
    <xf numFmtId="0" fontId="6" fillId="13" borderId="29" xfId="3" applyFont="1" applyFill="1" applyBorder="1" applyAlignment="1">
      <alignment horizontal="center" vertical="center" wrapText="1"/>
    </xf>
    <xf numFmtId="0" fontId="5" fillId="12" borderId="87" xfId="3" applyFont="1" applyFill="1" applyBorder="1" applyAlignment="1">
      <alignment horizontal="center" vertical="top" wrapText="1"/>
    </xf>
    <xf numFmtId="0" fontId="5" fillId="12" borderId="88" xfId="3" applyFont="1" applyFill="1" applyBorder="1" applyAlignment="1">
      <alignment horizontal="center" vertical="top" wrapText="1"/>
    </xf>
    <xf numFmtId="0" fontId="26" fillId="0" borderId="86" xfId="3" applyFont="1" applyBorder="1" applyAlignment="1">
      <alignment horizontal="left" vertical="top" indent="1"/>
    </xf>
    <xf numFmtId="0" fontId="5" fillId="0" borderId="86" xfId="3" applyFont="1" applyBorder="1" applyAlignment="1">
      <alignment horizontal="left" vertical="top" wrapText="1" indent="1"/>
    </xf>
    <xf numFmtId="0" fontId="26" fillId="9" borderId="26" xfId="3" applyFont="1" applyFill="1" applyBorder="1" applyAlignment="1">
      <alignment horizontal="left" vertical="center" indent="1"/>
    </xf>
    <xf numFmtId="0" fontId="26" fillId="9" borderId="16" xfId="3" applyFont="1" applyFill="1" applyBorder="1" applyAlignment="1">
      <alignment horizontal="left" vertical="center" indent="1"/>
    </xf>
    <xf numFmtId="170" fontId="7" fillId="4" borderId="34" xfId="6" applyNumberFormat="1" applyFont="1" applyFill="1" applyBorder="1" applyAlignment="1">
      <alignment horizontal="left" vertical="center" wrapText="1" indent="1"/>
    </xf>
    <xf numFmtId="170" fontId="7" fillId="4" borderId="3" xfId="6" applyNumberFormat="1" applyFont="1" applyFill="1" applyBorder="1" applyAlignment="1">
      <alignment horizontal="left" vertical="center" wrapText="1" indent="1"/>
    </xf>
    <xf numFmtId="0" fontId="9" fillId="8" borderId="3" xfId="4" applyFont="1" applyFill="1" applyBorder="1" applyAlignment="1">
      <alignment horizontal="center" vertical="top" wrapText="1"/>
    </xf>
    <xf numFmtId="0" fontId="7" fillId="17" borderId="34" xfId="4" applyFont="1" applyFill="1" applyBorder="1" applyAlignment="1">
      <alignment horizontal="center" vertical="center" wrapText="1"/>
    </xf>
    <xf numFmtId="0" fontId="7" fillId="17" borderId="3" xfId="4" applyFont="1" applyFill="1" applyBorder="1" applyAlignment="1">
      <alignment horizontal="center" vertical="center" wrapText="1"/>
    </xf>
    <xf numFmtId="0" fontId="14" fillId="4" borderId="5" xfId="4" applyFont="1" applyFill="1" applyBorder="1" applyAlignment="1">
      <alignment horizontal="center" vertical="center" wrapText="1"/>
    </xf>
    <xf numFmtId="0" fontId="14" fillId="4" borderId="4" xfId="4" applyFont="1" applyFill="1" applyBorder="1" applyAlignment="1">
      <alignment horizontal="center" vertical="center" wrapText="1"/>
    </xf>
    <xf numFmtId="0" fontId="9" fillId="8" borderId="11" xfId="4" applyFont="1" applyFill="1" applyBorder="1" applyAlignment="1">
      <alignment horizontal="center" wrapText="1"/>
    </xf>
    <xf numFmtId="0" fontId="5" fillId="4" borderId="13" xfId="4" applyFont="1" applyFill="1" applyBorder="1" applyAlignment="1">
      <alignment horizontal="left" vertical="top"/>
    </xf>
    <xf numFmtId="0" fontId="5" fillId="4" borderId="14" xfId="4" applyFont="1" applyFill="1" applyBorder="1" applyAlignment="1">
      <alignment horizontal="left" vertical="top"/>
    </xf>
    <xf numFmtId="0" fontId="5" fillId="4" borderId="5" xfId="4" applyFont="1" applyFill="1" applyBorder="1" applyAlignment="1">
      <alignment horizontal="left" vertical="top"/>
    </xf>
    <xf numFmtId="0" fontId="5" fillId="0" borderId="13" xfId="4" applyFont="1" applyBorder="1" applyAlignment="1">
      <alignment horizontal="left" vertical="top" wrapText="1"/>
    </xf>
    <xf numFmtId="0" fontId="5" fillId="0" borderId="14" xfId="4" applyFont="1" applyBorder="1" applyAlignment="1">
      <alignment horizontal="left" vertical="top" wrapText="1"/>
    </xf>
    <xf numFmtId="0" fontId="5" fillId="0" borderId="5" xfId="4" applyFont="1" applyBorder="1" applyAlignment="1">
      <alignment horizontal="left" vertical="top" wrapText="1"/>
    </xf>
    <xf numFmtId="43" fontId="7" fillId="12" borderId="34" xfId="5" applyFont="1" applyFill="1" applyBorder="1" applyAlignment="1">
      <alignment horizontal="center" vertical="center" wrapText="1"/>
    </xf>
    <xf numFmtId="43" fontId="7" fillId="12" borderId="3" xfId="5" applyFont="1" applyFill="1" applyBorder="1" applyAlignment="1">
      <alignment horizontal="center" vertical="center" wrapText="1"/>
    </xf>
    <xf numFmtId="43" fontId="5" fillId="4" borderId="34" xfId="5" applyFont="1" applyFill="1" applyBorder="1" applyAlignment="1">
      <alignment horizontal="right" vertical="center" wrapText="1"/>
    </xf>
    <xf numFmtId="43" fontId="5" fillId="4" borderId="3" xfId="5" applyFont="1" applyFill="1" applyBorder="1" applyAlignment="1">
      <alignment horizontal="right" vertical="center" wrapText="1"/>
    </xf>
    <xf numFmtId="43" fontId="5" fillId="12" borderId="34" xfId="5" applyFont="1" applyFill="1" applyBorder="1" applyAlignment="1">
      <alignment horizontal="center" vertical="center" wrapText="1"/>
    </xf>
    <xf numFmtId="43" fontId="5" fillId="12" borderId="3" xfId="5" applyFont="1" applyFill="1" applyBorder="1" applyAlignment="1">
      <alignment horizontal="center" vertical="center" wrapText="1"/>
    </xf>
    <xf numFmtId="43" fontId="7" fillId="4" borderId="34" xfId="5" applyFont="1" applyFill="1" applyBorder="1" applyAlignment="1">
      <alignment horizontal="right" vertical="center" wrapText="1"/>
    </xf>
    <xf numFmtId="43" fontId="7" fillId="4" borderId="3" xfId="5" applyFont="1" applyFill="1" applyBorder="1" applyAlignment="1">
      <alignment horizontal="right" vertical="center" wrapText="1"/>
    </xf>
    <xf numFmtId="0" fontId="7" fillId="0" borderId="13" xfId="7" applyFont="1" applyBorder="1" applyAlignment="1">
      <alignment horizontal="left" vertical="top" wrapText="1" indent="1"/>
    </xf>
    <xf numFmtId="0" fontId="7" fillId="0" borderId="14" xfId="7" applyFont="1" applyBorder="1" applyAlignment="1">
      <alignment horizontal="left" vertical="top" wrapText="1" indent="1"/>
    </xf>
    <xf numFmtId="0" fontId="7" fillId="0" borderId="5" xfId="7" applyFont="1" applyBorder="1" applyAlignment="1">
      <alignment horizontal="left" vertical="top" wrapText="1" indent="1"/>
    </xf>
    <xf numFmtId="0" fontId="9" fillId="8" borderId="76" xfId="4" applyFont="1" applyFill="1" applyBorder="1" applyAlignment="1">
      <alignment horizontal="left" vertical="center" wrapText="1" indent="1"/>
    </xf>
    <xf numFmtId="0" fontId="9" fillId="8" borderId="112" xfId="4" applyFont="1" applyFill="1" applyBorder="1" applyAlignment="1">
      <alignment horizontal="left" vertical="center" wrapText="1" indent="1"/>
    </xf>
    <xf numFmtId="0" fontId="9" fillId="8" borderId="95" xfId="4" applyFont="1" applyFill="1" applyBorder="1" applyAlignment="1">
      <alignment horizontal="left" vertical="center" wrapText="1" indent="1"/>
    </xf>
    <xf numFmtId="0" fontId="9" fillId="8" borderId="7" xfId="4" applyFont="1" applyFill="1" applyBorder="1" applyAlignment="1">
      <alignment horizontal="left" vertical="center" wrapText="1" indent="1"/>
    </xf>
    <xf numFmtId="0" fontId="15" fillId="0" borderId="4" xfId="4" applyFont="1" applyBorder="1" applyAlignment="1">
      <alignment horizontal="left" vertical="center" wrapText="1" indent="1"/>
    </xf>
    <xf numFmtId="0" fontId="14" fillId="4" borderId="34" xfId="4" applyFont="1" applyFill="1" applyBorder="1" applyAlignment="1">
      <alignment horizontal="left" vertical="center" wrapText="1" indent="1"/>
    </xf>
    <xf numFmtId="0" fontId="14" fillId="4" borderId="27" xfId="4" applyFont="1" applyFill="1" applyBorder="1" applyAlignment="1">
      <alignment horizontal="left" vertical="center" wrapText="1" indent="1"/>
    </xf>
    <xf numFmtId="0" fontId="14" fillId="4" borderId="3" xfId="4" applyFont="1" applyFill="1" applyBorder="1" applyAlignment="1">
      <alignment horizontal="left" vertical="center" wrapText="1" indent="1"/>
    </xf>
    <xf numFmtId="0" fontId="14" fillId="4" borderId="13" xfId="4" applyFont="1" applyFill="1" applyBorder="1" applyAlignment="1">
      <alignment horizontal="left" vertical="center" wrapText="1" indent="1"/>
    </xf>
    <xf numFmtId="0" fontId="14" fillId="4" borderId="14" xfId="4" applyFont="1" applyFill="1" applyBorder="1" applyAlignment="1">
      <alignment horizontal="left" vertical="center" wrapText="1" indent="1"/>
    </xf>
    <xf numFmtId="0" fontId="14" fillId="4" borderId="5" xfId="4" applyFont="1" applyFill="1" applyBorder="1" applyAlignment="1">
      <alignment horizontal="left" vertical="center" wrapText="1" indent="1"/>
    </xf>
    <xf numFmtId="43" fontId="5" fillId="4" borderId="34" xfId="5" applyFont="1" applyFill="1" applyBorder="1" applyAlignment="1">
      <alignment horizontal="right" vertical="center"/>
    </xf>
    <xf numFmtId="43" fontId="5" fillId="4" borderId="3" xfId="5" applyFont="1" applyFill="1" applyBorder="1" applyAlignment="1">
      <alignment horizontal="right" vertical="center"/>
    </xf>
    <xf numFmtId="0" fontId="9" fillId="8" borderId="107" xfId="4" applyFont="1" applyFill="1" applyBorder="1" applyAlignment="1">
      <alignment horizontal="center" vertical="top" wrapText="1"/>
    </xf>
    <xf numFmtId="0" fontId="9" fillId="8" borderId="7" xfId="4" applyFont="1" applyFill="1" applyBorder="1" applyAlignment="1">
      <alignment horizontal="center" vertical="top" wrapText="1"/>
    </xf>
    <xf numFmtId="0" fontId="9" fillId="8" borderId="108" xfId="4" applyFont="1" applyFill="1" applyBorder="1" applyAlignment="1">
      <alignment horizontal="center" vertical="top" wrapText="1"/>
    </xf>
    <xf numFmtId="166" fontId="7" fillId="12" borderId="34" xfId="4" applyNumberFormat="1" applyFont="1" applyFill="1" applyBorder="1" applyAlignment="1">
      <alignment horizontal="center" vertical="center" wrapText="1"/>
    </xf>
    <xf numFmtId="166" fontId="7" fillId="12" borderId="27" xfId="4" applyNumberFormat="1" applyFont="1" applyFill="1" applyBorder="1" applyAlignment="1">
      <alignment horizontal="center" vertical="center" wrapText="1"/>
    </xf>
    <xf numFmtId="166" fontId="7" fillId="12" borderId="3" xfId="4" applyNumberFormat="1" applyFont="1" applyFill="1" applyBorder="1" applyAlignment="1">
      <alignment horizontal="center" vertical="center" wrapText="1"/>
    </xf>
    <xf numFmtId="0" fontId="5" fillId="17" borderId="4" xfId="4" applyFont="1" applyFill="1" applyBorder="1" applyAlignment="1">
      <alignment horizontal="left" vertical="top" wrapText="1" indent="1"/>
    </xf>
    <xf numFmtId="0" fontId="5" fillId="17" borderId="4" xfId="4" applyFont="1" applyFill="1" applyBorder="1" applyAlignment="1">
      <alignment horizontal="left" vertical="top" indent="1"/>
    </xf>
    <xf numFmtId="170" fontId="7" fillId="0" borderId="4" xfId="6" applyNumberFormat="1" applyFont="1" applyFill="1" applyBorder="1" applyAlignment="1">
      <alignment horizontal="left" vertical="center" wrapText="1" indent="1"/>
    </xf>
    <xf numFmtId="0" fontId="9" fillId="8" borderId="118" xfId="4" applyFont="1" applyFill="1" applyBorder="1" applyAlignment="1">
      <alignment horizontal="center" vertical="top" wrapText="1"/>
    </xf>
    <xf numFmtId="0" fontId="5" fillId="12" borderId="34" xfId="4" applyFont="1" applyFill="1" applyBorder="1" applyAlignment="1">
      <alignment horizontal="left" vertical="center" wrapText="1" indent="1"/>
    </xf>
    <xf numFmtId="0" fontId="5" fillId="12" borderId="27" xfId="4" applyFont="1" applyFill="1" applyBorder="1" applyAlignment="1">
      <alignment horizontal="left" vertical="center" wrapText="1" indent="1"/>
    </xf>
    <xf numFmtId="0" fontId="5" fillId="12" borderId="3" xfId="4" applyFont="1" applyFill="1" applyBorder="1" applyAlignment="1">
      <alignment horizontal="left" vertical="center" wrapText="1" indent="1"/>
    </xf>
    <xf numFmtId="0" fontId="14" fillId="0" borderId="34" xfId="4" applyFont="1" applyBorder="1" applyAlignment="1">
      <alignment horizontal="left" vertical="center" wrapText="1" indent="1"/>
    </xf>
    <xf numFmtId="0" fontId="14" fillId="0" borderId="3" xfId="4" applyFont="1" applyBorder="1" applyAlignment="1">
      <alignment horizontal="left" vertical="center" wrapText="1" indent="1"/>
    </xf>
    <xf numFmtId="0" fontId="9" fillId="8" borderId="117" xfId="4" applyFont="1" applyFill="1" applyBorder="1" applyAlignment="1">
      <alignment horizontal="left" vertical="center" wrapText="1" indent="1"/>
    </xf>
    <xf numFmtId="0" fontId="9" fillId="8" borderId="116" xfId="4" applyFont="1" applyFill="1" applyBorder="1" applyAlignment="1">
      <alignment horizontal="left" vertical="center" wrapText="1" indent="1"/>
    </xf>
    <xf numFmtId="0" fontId="9" fillId="8" borderId="122" xfId="4" applyFont="1" applyFill="1" applyBorder="1" applyAlignment="1">
      <alignment horizontal="left" vertical="center" wrapText="1" indent="1"/>
    </xf>
    <xf numFmtId="0" fontId="9" fillId="8" borderId="94" xfId="4" applyFont="1" applyFill="1" applyBorder="1" applyAlignment="1">
      <alignment horizontal="left" vertical="center" wrapText="1" indent="1"/>
    </xf>
    <xf numFmtId="43" fontId="5" fillId="12" borderId="3" xfId="5" applyFont="1" applyFill="1" applyBorder="1" applyAlignment="1">
      <alignment horizontal="center" vertical="center"/>
    </xf>
    <xf numFmtId="0" fontId="25" fillId="17" borderId="34" xfId="4" applyFont="1" applyFill="1" applyBorder="1" applyAlignment="1">
      <alignment horizontal="left" vertical="top" wrapText="1" indent="1"/>
    </xf>
    <xf numFmtId="0" fontId="25" fillId="17" borderId="27" xfId="4" applyFont="1" applyFill="1" applyBorder="1" applyAlignment="1">
      <alignment horizontal="left" vertical="top" wrapText="1" indent="1"/>
    </xf>
    <xf numFmtId="0" fontId="25" fillId="17" borderId="3" xfId="4" applyFont="1" applyFill="1" applyBorder="1" applyAlignment="1">
      <alignment horizontal="left" vertical="top" wrapText="1" indent="1"/>
    </xf>
    <xf numFmtId="0" fontId="6" fillId="8" borderId="3" xfId="4" applyFont="1" applyFill="1" applyBorder="1" applyAlignment="1">
      <alignment horizontal="center" vertical="center" wrapText="1"/>
    </xf>
    <xf numFmtId="0" fontId="6" fillId="8" borderId="4" xfId="4" applyFont="1" applyFill="1" applyBorder="1" applyAlignment="1">
      <alignment horizontal="center" vertical="center" wrapText="1"/>
    </xf>
    <xf numFmtId="0" fontId="5" fillId="4" borderId="4" xfId="4" applyFont="1" applyFill="1" applyBorder="1" applyAlignment="1">
      <alignment horizontal="left" vertical="center" wrapText="1" indent="1"/>
    </xf>
    <xf numFmtId="14" fontId="5" fillId="4" borderId="4" xfId="4" applyNumberFormat="1" applyFont="1" applyFill="1" applyBorder="1" applyAlignment="1">
      <alignment horizontal="left" vertical="center" wrapText="1" indent="1"/>
    </xf>
    <xf numFmtId="0" fontId="6" fillId="8" borderId="121" xfId="4" applyFont="1" applyFill="1" applyBorder="1" applyAlignment="1">
      <alignment horizontal="center" vertical="center" wrapText="1"/>
    </xf>
    <xf numFmtId="0" fontId="6" fillId="8" borderId="111" xfId="4" applyFont="1" applyFill="1" applyBorder="1" applyAlignment="1">
      <alignment horizontal="center" vertical="center" wrapText="1"/>
    </xf>
    <xf numFmtId="0" fontId="5" fillId="4" borderId="34" xfId="4" applyFont="1" applyFill="1" applyBorder="1" applyAlignment="1">
      <alignment horizontal="left" vertical="center" wrapText="1" indent="1"/>
    </xf>
    <xf numFmtId="0" fontId="5" fillId="4" borderId="3" xfId="4" applyFont="1" applyFill="1" applyBorder="1" applyAlignment="1">
      <alignment horizontal="left" vertical="center" wrapText="1" indent="1"/>
    </xf>
    <xf numFmtId="0" fontId="26" fillId="0" borderId="26" xfId="3" applyFont="1" applyBorder="1" applyAlignment="1">
      <alignment horizontal="left" vertical="top"/>
    </xf>
    <xf numFmtId="0" fontId="26" fillId="0" borderId="25" xfId="3" applyFont="1" applyBorder="1" applyAlignment="1">
      <alignment horizontal="left" vertical="top"/>
    </xf>
    <xf numFmtId="0" fontId="5" fillId="0" borderId="26" xfId="3" applyFont="1" applyBorder="1" applyAlignment="1">
      <alignment horizontal="left" vertical="top" wrapText="1"/>
    </xf>
    <xf numFmtId="0" fontId="5" fillId="0" borderId="25" xfId="3" applyFont="1" applyBorder="1" applyAlignment="1">
      <alignment horizontal="left" vertical="top" wrapText="1"/>
    </xf>
    <xf numFmtId="0" fontId="26" fillId="9" borderId="16" xfId="3" applyFont="1" applyFill="1" applyBorder="1" applyAlignment="1">
      <alignment horizontal="left" vertical="center"/>
    </xf>
    <xf numFmtId="0" fontId="26" fillId="0" borderId="26" xfId="3" applyFont="1" applyBorder="1" applyAlignment="1">
      <alignment horizontal="left" vertical="top" wrapText="1"/>
    </xf>
    <xf numFmtId="0" fontId="26" fillId="0" borderId="25" xfId="3" applyFont="1" applyBorder="1" applyAlignment="1">
      <alignment horizontal="left" vertical="top" wrapText="1"/>
    </xf>
    <xf numFmtId="0" fontId="6" fillId="16" borderId="37" xfId="0" applyFont="1" applyFill="1" applyBorder="1" applyAlignment="1">
      <alignment horizontal="left" vertical="center" wrapText="1" indent="1"/>
    </xf>
    <xf numFmtId="0" fontId="6" fillId="16" borderId="41" xfId="0" applyFont="1" applyFill="1" applyBorder="1" applyAlignment="1">
      <alignment horizontal="left" vertical="center" wrapText="1" indent="1"/>
    </xf>
    <xf numFmtId="0" fontId="6" fillId="16" borderId="37" xfId="0" applyFont="1" applyFill="1" applyBorder="1" applyAlignment="1">
      <alignment horizontal="left" vertical="center" indent="1"/>
    </xf>
    <xf numFmtId="0" fontId="6" fillId="16" borderId="41" xfId="0" applyFont="1" applyFill="1" applyBorder="1" applyAlignment="1">
      <alignment horizontal="left" vertical="center" indent="1"/>
    </xf>
    <xf numFmtId="0" fontId="6" fillId="16" borderId="38" xfId="0" applyFont="1" applyFill="1" applyBorder="1" applyAlignment="1">
      <alignment horizontal="left" vertical="center" wrapText="1" indent="1"/>
    </xf>
    <xf numFmtId="0" fontId="6" fillId="16" borderId="38" xfId="4" applyFont="1" applyFill="1" applyBorder="1" applyAlignment="1">
      <alignment horizontal="center" vertical="top"/>
    </xf>
    <xf numFmtId="0" fontId="6" fillId="16" borderId="45" xfId="4" applyFont="1" applyFill="1" applyBorder="1" applyAlignment="1">
      <alignment horizontal="center" vertical="top"/>
    </xf>
    <xf numFmtId="0" fontId="9" fillId="8" borderId="4" xfId="4" applyFont="1" applyFill="1" applyBorder="1" applyAlignment="1">
      <alignment horizontal="left" vertical="center" wrapText="1" indent="1"/>
    </xf>
    <xf numFmtId="0" fontId="9" fillId="8" borderId="111" xfId="4" applyFont="1" applyFill="1" applyBorder="1" applyAlignment="1">
      <alignment horizontal="left" vertical="center" wrapText="1" indent="1"/>
    </xf>
    <xf numFmtId="0" fontId="6" fillId="16" borderId="36" xfId="0" applyFont="1" applyFill="1" applyBorder="1" applyAlignment="1">
      <alignment horizontal="right" vertical="center" wrapText="1" indent="1"/>
    </xf>
    <xf numFmtId="0" fontId="6" fillId="16" borderId="37" xfId="0" applyFont="1" applyFill="1" applyBorder="1" applyAlignment="1">
      <alignment horizontal="right" vertical="center" wrapText="1" indent="1"/>
    </xf>
    <xf numFmtId="0" fontId="7" fillId="17" borderId="4" xfId="4" applyFont="1" applyFill="1" applyBorder="1" applyAlignment="1">
      <alignment horizontal="center" vertical="center" wrapText="1"/>
    </xf>
    <xf numFmtId="1" fontId="7" fillId="4" borderId="5" xfId="5" applyNumberFormat="1" applyFont="1" applyFill="1" applyBorder="1" applyAlignment="1">
      <alignment horizontal="right" vertical="center" wrapText="1"/>
    </xf>
    <xf numFmtId="0" fontId="9" fillId="8" borderId="120" xfId="4" applyFont="1" applyFill="1" applyBorder="1" applyAlignment="1">
      <alignment horizontal="center" vertical="top" wrapText="1"/>
    </xf>
    <xf numFmtId="0" fontId="9" fillId="8" borderId="121" xfId="4" applyFont="1" applyFill="1" applyBorder="1" applyAlignment="1">
      <alignment horizontal="center" vertical="top" wrapText="1"/>
    </xf>
    <xf numFmtId="166" fontId="5" fillId="4" borderId="95" xfId="5" applyNumberFormat="1" applyFont="1" applyFill="1" applyBorder="1" applyAlignment="1">
      <alignment horizontal="right" vertical="center"/>
    </xf>
    <xf numFmtId="166" fontId="5" fillId="4" borderId="75" xfId="5" applyNumberFormat="1" applyFont="1" applyFill="1" applyBorder="1" applyAlignment="1">
      <alignment horizontal="right" vertical="center"/>
    </xf>
    <xf numFmtId="0" fontId="15" fillId="0" borderId="4" xfId="3" applyFont="1" applyBorder="1" applyAlignment="1">
      <alignment horizontal="left" vertical="center" wrapText="1" indent="1"/>
    </xf>
    <xf numFmtId="9" fontId="12" fillId="0" borderId="34" xfId="1" applyFont="1" applyBorder="1" applyAlignment="1">
      <alignment horizontal="left" vertical="center" wrapText="1" indent="1"/>
    </xf>
    <xf numFmtId="9" fontId="12" fillId="0" borderId="27" xfId="1" applyFont="1" applyBorder="1" applyAlignment="1">
      <alignment horizontal="left" vertical="center" wrapText="1" indent="1"/>
    </xf>
    <xf numFmtId="9" fontId="12" fillId="0" borderId="3" xfId="1" applyFont="1" applyBorder="1" applyAlignment="1">
      <alignment horizontal="left" vertical="center" wrapText="1" indent="1"/>
    </xf>
    <xf numFmtId="0" fontId="9" fillId="8" borderId="96" xfId="4" applyFont="1" applyFill="1" applyBorder="1" applyAlignment="1">
      <alignment horizontal="left" vertical="center" wrapText="1" indent="1"/>
    </xf>
    <xf numFmtId="0" fontId="9" fillId="8" borderId="0" xfId="4" applyFont="1" applyFill="1" applyAlignment="1">
      <alignment horizontal="left" vertical="center" wrapText="1" indent="1"/>
    </xf>
    <xf numFmtId="166" fontId="7" fillId="0" borderId="34" xfId="5" applyNumberFormat="1" applyFont="1" applyFill="1" applyBorder="1" applyAlignment="1">
      <alignment horizontal="right" vertical="center" wrapText="1"/>
    </xf>
    <xf numFmtId="166" fontId="7" fillId="0" borderId="3" xfId="5" applyNumberFormat="1" applyFont="1" applyFill="1" applyBorder="1" applyAlignment="1">
      <alignment horizontal="right" vertical="center" wrapText="1"/>
    </xf>
    <xf numFmtId="166" fontId="7" fillId="4" borderId="34" xfId="5" applyNumberFormat="1" applyFont="1" applyFill="1" applyBorder="1" applyAlignment="1">
      <alignment horizontal="right" vertical="center" wrapText="1"/>
    </xf>
    <xf numFmtId="166" fontId="7" fillId="4" borderId="3" xfId="5" applyNumberFormat="1" applyFont="1" applyFill="1" applyBorder="1" applyAlignment="1">
      <alignment horizontal="right" vertical="center" wrapText="1"/>
    </xf>
    <xf numFmtId="166" fontId="7" fillId="4" borderId="34" xfId="6" applyNumberFormat="1" applyFont="1" applyFill="1" applyBorder="1" applyAlignment="1">
      <alignment horizontal="right" vertical="center"/>
    </xf>
    <xf numFmtId="166" fontId="7" fillId="4" borderId="3" xfId="6" applyNumberFormat="1" applyFont="1" applyFill="1" applyBorder="1" applyAlignment="1">
      <alignment horizontal="right" vertical="center"/>
    </xf>
    <xf numFmtId="166" fontId="7" fillId="4" borderId="34" xfId="6" applyNumberFormat="1" applyFont="1" applyFill="1" applyBorder="1" applyAlignment="1">
      <alignment horizontal="right" vertical="center" wrapText="1"/>
    </xf>
    <xf numFmtId="166" fontId="7" fillId="4" borderId="3" xfId="6" applyNumberFormat="1" applyFont="1" applyFill="1" applyBorder="1" applyAlignment="1">
      <alignment horizontal="right" vertical="center" wrapText="1"/>
    </xf>
    <xf numFmtId="0" fontId="5" fillId="4" borderId="13" xfId="4" applyFont="1" applyFill="1" applyBorder="1" applyAlignment="1">
      <alignment horizontal="left" vertical="top" wrapText="1" indent="1"/>
    </xf>
    <xf numFmtId="0" fontId="5" fillId="4" borderId="14" xfId="4" applyFont="1" applyFill="1" applyBorder="1" applyAlignment="1">
      <alignment horizontal="left" vertical="top" wrapText="1" indent="1"/>
    </xf>
    <xf numFmtId="0" fontId="5" fillId="4" borderId="5" xfId="4" applyFont="1" applyFill="1" applyBorder="1" applyAlignment="1">
      <alignment horizontal="left" vertical="top" wrapText="1" indent="1"/>
    </xf>
    <xf numFmtId="0" fontId="7" fillId="0" borderId="5" xfId="4" applyFont="1" applyBorder="1" applyAlignment="1">
      <alignment horizontal="left" vertical="top" wrapText="1" indent="1"/>
    </xf>
    <xf numFmtId="166" fontId="7" fillId="12" borderId="34" xfId="5" applyNumberFormat="1" applyFont="1" applyFill="1" applyBorder="1" applyAlignment="1">
      <alignment horizontal="center" vertical="center" wrapText="1"/>
    </xf>
    <xf numFmtId="166" fontId="7" fillId="12" borderId="27" xfId="5" applyNumberFormat="1" applyFont="1" applyFill="1" applyBorder="1" applyAlignment="1">
      <alignment horizontal="center" vertical="center" wrapText="1"/>
    </xf>
    <xf numFmtId="166" fontId="7" fillId="12" borderId="3" xfId="5" applyNumberFormat="1" applyFont="1" applyFill="1" applyBorder="1" applyAlignment="1">
      <alignment horizontal="center" vertical="center" wrapText="1"/>
    </xf>
    <xf numFmtId="0" fontId="6" fillId="4" borderId="0" xfId="3" applyFont="1" applyFill="1" applyAlignment="1">
      <alignment horizontal="center" vertical="center"/>
    </xf>
    <xf numFmtId="0" fontId="7" fillId="0" borderId="34" xfId="4" applyFont="1" applyBorder="1" applyAlignment="1">
      <alignment horizontal="left" vertical="top" wrapText="1"/>
    </xf>
    <xf numFmtId="0" fontId="7" fillId="0" borderId="3" xfId="4" applyFont="1" applyBorder="1" applyAlignment="1">
      <alignment horizontal="left" vertical="top" wrapText="1"/>
    </xf>
    <xf numFmtId="0" fontId="7" fillId="0" borderId="4" xfId="4" applyFont="1" applyBorder="1" applyAlignment="1">
      <alignment horizontal="left" vertical="top" wrapText="1"/>
    </xf>
    <xf numFmtId="0" fontId="5" fillId="4" borderId="27" xfId="4" applyFont="1" applyFill="1" applyBorder="1" applyAlignment="1">
      <alignment wrapText="1"/>
    </xf>
    <xf numFmtId="0" fontId="5" fillId="4" borderId="3" xfId="4" applyFont="1" applyFill="1" applyBorder="1" applyAlignment="1">
      <alignment wrapText="1"/>
    </xf>
    <xf numFmtId="0" fontId="14" fillId="4" borderId="34" xfId="4" applyFont="1" applyFill="1" applyBorder="1" applyAlignment="1">
      <alignment horizontal="left" vertical="top" wrapText="1" indent="1"/>
    </xf>
    <xf numFmtId="0" fontId="14" fillId="4" borderId="27" xfId="4" applyFont="1" applyFill="1" applyBorder="1" applyAlignment="1">
      <alignment horizontal="left" vertical="top" wrapText="1" indent="1"/>
    </xf>
    <xf numFmtId="0" fontId="14" fillId="4" borderId="76" xfId="4" applyFont="1" applyFill="1" applyBorder="1" applyAlignment="1">
      <alignment horizontal="left" vertical="top" wrapText="1" indent="1"/>
    </xf>
    <xf numFmtId="0" fontId="14" fillId="4" borderId="58" xfId="4" applyFont="1" applyFill="1" applyBorder="1" applyAlignment="1">
      <alignment horizontal="left" vertical="top" wrapText="1" indent="1"/>
    </xf>
    <xf numFmtId="0" fontId="7" fillId="17" borderId="4" xfId="4" applyFont="1" applyFill="1" applyBorder="1" applyAlignment="1">
      <alignment horizontal="left" vertical="top" wrapText="1" indent="1"/>
    </xf>
    <xf numFmtId="1" fontId="25" fillId="17" borderId="4" xfId="5" applyNumberFormat="1" applyFont="1" applyFill="1" applyBorder="1" applyAlignment="1">
      <alignment horizontal="right" vertical="center" wrapText="1"/>
    </xf>
    <xf numFmtId="0" fontId="9" fillId="8" borderId="114" xfId="4" applyFont="1" applyFill="1" applyBorder="1" applyAlignment="1">
      <alignment horizontal="left" vertical="center" wrapText="1" indent="1"/>
    </xf>
    <xf numFmtId="0" fontId="9" fillId="8" borderId="9" xfId="4" applyFont="1" applyFill="1" applyBorder="1" applyAlignment="1">
      <alignment horizontal="left" vertical="center" wrapText="1" indent="1"/>
    </xf>
    <xf numFmtId="1" fontId="7" fillId="4" borderId="4" xfId="5" applyNumberFormat="1" applyFont="1" applyFill="1" applyBorder="1" applyAlignment="1">
      <alignment horizontal="right" vertical="top" wrapText="1" indent="1"/>
    </xf>
    <xf numFmtId="166" fontId="7" fillId="4" borderId="34" xfId="5" applyNumberFormat="1" applyFont="1" applyFill="1" applyBorder="1" applyAlignment="1">
      <alignment vertical="top" wrapText="1"/>
    </xf>
    <xf numFmtId="166" fontId="7" fillId="4" borderId="3" xfId="5" applyNumberFormat="1" applyFont="1" applyFill="1" applyBorder="1" applyAlignment="1">
      <alignment vertical="top" wrapText="1"/>
    </xf>
    <xf numFmtId="0" fontId="5" fillId="4" borderId="4" xfId="4" applyFont="1" applyFill="1" applyBorder="1" applyAlignment="1">
      <alignment wrapText="1"/>
    </xf>
    <xf numFmtId="166" fontId="7" fillId="4" borderId="4" xfId="5" applyNumberFormat="1" applyFont="1" applyFill="1" applyBorder="1" applyAlignment="1">
      <alignment horizontal="right" vertical="center" wrapText="1"/>
    </xf>
    <xf numFmtId="166" fontId="25" fillId="17" borderId="4" xfId="5" applyNumberFormat="1" applyFont="1" applyFill="1" applyBorder="1" applyAlignment="1">
      <alignment horizontal="right" vertical="center" wrapText="1"/>
    </xf>
    <xf numFmtId="1" fontId="7" fillId="4" borderId="4" xfId="5" applyNumberFormat="1" applyFont="1" applyFill="1" applyBorder="1" applyAlignment="1">
      <alignment horizontal="right" vertical="center" wrapText="1"/>
    </xf>
    <xf numFmtId="0" fontId="7" fillId="0" borderId="13" xfId="4" applyFont="1" applyBorder="1" applyAlignment="1">
      <alignment horizontal="center" vertical="top" wrapText="1"/>
    </xf>
    <xf numFmtId="0" fontId="7" fillId="0" borderId="14" xfId="4" applyFont="1" applyBorder="1" applyAlignment="1">
      <alignment horizontal="center" vertical="top" wrapText="1"/>
    </xf>
    <xf numFmtId="0" fontId="7" fillId="0" borderId="5" xfId="4" applyFont="1" applyBorder="1" applyAlignment="1">
      <alignment horizontal="center" vertical="top" wrapText="1"/>
    </xf>
    <xf numFmtId="0" fontId="7" fillId="17" borderId="4" xfId="4" applyFont="1" applyFill="1" applyBorder="1" applyAlignment="1">
      <alignment horizontal="center" vertical="top" wrapText="1"/>
    </xf>
    <xf numFmtId="166" fontId="7" fillId="4" borderId="4" xfId="5" applyNumberFormat="1" applyFont="1" applyFill="1" applyBorder="1" applyAlignment="1">
      <alignment horizontal="right" vertical="top" wrapText="1"/>
    </xf>
    <xf numFmtId="166" fontId="25" fillId="17" borderId="4" xfId="5" applyNumberFormat="1" applyFont="1" applyFill="1" applyBorder="1" applyAlignment="1">
      <alignment horizontal="right" vertical="top" wrapText="1"/>
    </xf>
    <xf numFmtId="1" fontId="7" fillId="4" borderId="4" xfId="5" applyNumberFormat="1" applyFont="1" applyFill="1" applyBorder="1" applyAlignment="1">
      <alignment horizontal="right" vertical="top" wrapText="1"/>
    </xf>
    <xf numFmtId="0" fontId="9" fillId="8" borderId="15" xfId="4" applyFont="1" applyFill="1" applyBorder="1" applyAlignment="1">
      <alignment horizontal="left" vertical="center" wrapText="1" indent="1"/>
    </xf>
    <xf numFmtId="0" fontId="9" fillId="8" borderId="15" xfId="4" applyFont="1" applyFill="1" applyBorder="1" applyAlignment="1">
      <alignment horizontal="left" vertical="top" wrapText="1" indent="1"/>
    </xf>
    <xf numFmtId="0" fontId="12" fillId="17" borderId="4" xfId="4" applyFont="1" applyFill="1" applyBorder="1" applyAlignment="1">
      <alignment horizontal="left" vertical="top" wrapText="1" indent="1"/>
    </xf>
    <xf numFmtId="0" fontId="29" fillId="0" borderId="91" xfId="0" applyFont="1" applyBorder="1" applyAlignment="1">
      <alignment horizontal="left" vertical="top" wrapText="1"/>
    </xf>
    <xf numFmtId="0" fontId="29" fillId="0" borderId="92" xfId="0" applyFont="1" applyBorder="1" applyAlignment="1">
      <alignment horizontal="left" vertical="top" wrapText="1"/>
    </xf>
    <xf numFmtId="0" fontId="29" fillId="0" borderId="93" xfId="0" applyFont="1" applyBorder="1" applyAlignment="1">
      <alignment horizontal="left" vertical="top" wrapText="1"/>
    </xf>
    <xf numFmtId="0" fontId="6" fillId="16" borderId="45" xfId="0" applyFont="1" applyFill="1" applyBorder="1" applyAlignment="1">
      <alignment horizontal="left" vertical="center" indent="1"/>
    </xf>
    <xf numFmtId="0" fontId="6" fillId="13" borderId="11" xfId="3" applyFont="1" applyFill="1" applyBorder="1" applyAlignment="1">
      <alignment horizontal="left" vertical="center" indent="1"/>
    </xf>
    <xf numFmtId="0" fontId="6" fillId="16" borderId="41" xfId="0" applyFont="1" applyFill="1" applyBorder="1" applyAlignment="1">
      <alignment horizontal="right" vertical="center" wrapText="1" indent="1"/>
    </xf>
    <xf numFmtId="0" fontId="5" fillId="0" borderId="26" xfId="3" applyFont="1" applyBorder="1" applyAlignment="1">
      <alignment horizontal="left" vertical="top" wrapText="1" indent="1"/>
    </xf>
    <xf numFmtId="0" fontId="5" fillId="0" borderId="25" xfId="3" applyFont="1" applyBorder="1" applyAlignment="1">
      <alignment horizontal="left" vertical="top" wrapText="1" indent="1"/>
    </xf>
    <xf numFmtId="0" fontId="5" fillId="0" borderId="26" xfId="3" applyFont="1" applyBorder="1" applyAlignment="1">
      <alignment horizontal="center" vertical="top" wrapText="1"/>
    </xf>
    <xf numFmtId="0" fontId="5" fillId="0" borderId="25" xfId="3" applyFont="1" applyBorder="1" applyAlignment="1">
      <alignment horizontal="center" vertical="top" wrapText="1"/>
    </xf>
    <xf numFmtId="0" fontId="6" fillId="13" borderId="9" xfId="3" applyFont="1" applyFill="1" applyBorder="1" applyAlignment="1">
      <alignment horizontal="left" vertical="center"/>
    </xf>
    <xf numFmtId="0" fontId="6" fillId="13" borderId="28" xfId="3" applyFont="1" applyFill="1" applyBorder="1" applyAlignment="1">
      <alignment horizontal="left" vertical="center"/>
    </xf>
    <xf numFmtId="0" fontId="6" fillId="16" borderId="45" xfId="0" applyFont="1" applyFill="1" applyBorder="1" applyAlignment="1">
      <alignment horizontal="left" vertical="center" wrapText="1" indent="1"/>
    </xf>
    <xf numFmtId="0" fontId="6" fillId="16" borderId="38" xfId="4" applyFont="1" applyFill="1" applyBorder="1" applyAlignment="1">
      <alignment horizontal="center" vertical="top" wrapText="1"/>
    </xf>
    <xf numFmtId="0" fontId="6" fillId="16" borderId="45" xfId="4" applyFont="1" applyFill="1" applyBorder="1" applyAlignment="1">
      <alignment horizontal="center" vertical="top" wrapText="1"/>
    </xf>
    <xf numFmtId="0" fontId="6" fillId="8" borderId="111" xfId="4" applyFont="1" applyFill="1" applyBorder="1" applyAlignment="1">
      <alignment horizontal="left" vertical="center" wrapText="1" indent="1"/>
    </xf>
    <xf numFmtId="0" fontId="6" fillId="8" borderId="120" xfId="4" applyFont="1" applyFill="1" applyBorder="1" applyAlignment="1">
      <alignment horizontal="left" vertical="center" indent="1"/>
    </xf>
    <xf numFmtId="0" fontId="9" fillId="8" borderId="120" xfId="4" applyFont="1" applyFill="1" applyBorder="1" applyAlignment="1">
      <alignment horizontal="left" vertical="top" wrapText="1" indent="1"/>
    </xf>
    <xf numFmtId="0" fontId="9" fillId="8" borderId="121" xfId="4" applyFont="1" applyFill="1" applyBorder="1" applyAlignment="1">
      <alignment horizontal="left" vertical="top" wrapText="1" indent="1"/>
    </xf>
    <xf numFmtId="1" fontId="25" fillId="17" borderId="4" xfId="5" applyNumberFormat="1" applyFont="1" applyFill="1" applyBorder="1" applyAlignment="1">
      <alignment horizontal="right" vertical="top" wrapText="1"/>
    </xf>
    <xf numFmtId="166" fontId="7" fillId="17" borderId="4" xfId="5" applyNumberFormat="1" applyFont="1" applyFill="1" applyBorder="1" applyAlignment="1">
      <alignment horizontal="right" vertical="top" wrapText="1"/>
    </xf>
    <xf numFmtId="0" fontId="7" fillId="4" borderId="0" xfId="4" applyFont="1" applyFill="1" applyAlignment="1">
      <alignment horizontal="center" vertical="center" wrapText="1"/>
    </xf>
    <xf numFmtId="9" fontId="5" fillId="4" borderId="0" xfId="1" applyFont="1" applyFill="1" applyBorder="1" applyAlignment="1">
      <alignment horizontal="right" vertical="top"/>
    </xf>
    <xf numFmtId="166" fontId="7" fillId="4" borderId="0" xfId="5" applyNumberFormat="1" applyFont="1" applyFill="1" applyBorder="1" applyAlignment="1">
      <alignment vertical="top" wrapText="1"/>
    </xf>
    <xf numFmtId="0" fontId="9" fillId="4" borderId="0" xfId="4" applyFont="1" applyFill="1" applyAlignment="1">
      <alignment horizontal="center" vertical="top" wrapText="1"/>
    </xf>
    <xf numFmtId="9" fontId="7" fillId="4" borderId="4" xfId="1" applyFont="1" applyFill="1" applyBorder="1" applyAlignment="1">
      <alignment vertical="top" wrapText="1"/>
    </xf>
    <xf numFmtId="166" fontId="7" fillId="4" borderId="4" xfId="5" applyNumberFormat="1" applyFont="1" applyFill="1" applyBorder="1" applyAlignment="1">
      <alignment horizontal="center" vertical="top" wrapText="1"/>
    </xf>
    <xf numFmtId="166" fontId="7" fillId="4" borderId="4" xfId="5" applyNumberFormat="1" applyFont="1" applyFill="1" applyBorder="1" applyAlignment="1">
      <alignment vertical="top" wrapText="1"/>
    </xf>
    <xf numFmtId="0" fontId="7" fillId="4" borderId="4" xfId="4" applyFont="1" applyFill="1" applyBorder="1" applyAlignment="1">
      <alignment horizontal="right" vertical="top" wrapText="1"/>
    </xf>
    <xf numFmtId="0" fontId="9" fillId="8" borderId="76" xfId="4" applyFont="1" applyFill="1" applyBorder="1" applyAlignment="1">
      <alignment horizontal="left" wrapText="1" indent="1"/>
    </xf>
    <xf numFmtId="0" fontId="9" fillId="8" borderId="112" xfId="4" applyFont="1" applyFill="1" applyBorder="1" applyAlignment="1">
      <alignment horizontal="left" wrapText="1" indent="1"/>
    </xf>
    <xf numFmtId="0" fontId="9" fillId="8" borderId="95" xfId="4" applyFont="1" applyFill="1" applyBorder="1" applyAlignment="1">
      <alignment horizontal="left" wrapText="1" indent="1"/>
    </xf>
    <xf numFmtId="0" fontId="9" fillId="8" borderId="7" xfId="4" applyFont="1" applyFill="1" applyBorder="1" applyAlignment="1">
      <alignment horizontal="left" wrapText="1" indent="1"/>
    </xf>
    <xf numFmtId="9" fontId="7" fillId="4" borderId="0" xfId="1" applyFont="1" applyFill="1" applyBorder="1" applyAlignment="1">
      <alignment vertical="top" wrapText="1"/>
    </xf>
    <xf numFmtId="0" fontId="5" fillId="17" borderId="4" xfId="4" applyFont="1" applyFill="1" applyBorder="1" applyAlignment="1">
      <alignment horizontal="center" vertical="top" wrapText="1"/>
    </xf>
    <xf numFmtId="0" fontId="12" fillId="0" borderId="4" xfId="4" applyFont="1" applyBorder="1" applyAlignment="1">
      <alignment horizontal="left" vertical="top" wrapText="1" indent="1"/>
    </xf>
    <xf numFmtId="0" fontId="9" fillId="8" borderId="123" xfId="4" applyFont="1" applyFill="1" applyBorder="1" applyAlignment="1">
      <alignment horizontal="center" vertical="center" wrapText="1"/>
    </xf>
    <xf numFmtId="0" fontId="9" fillId="8" borderId="27" xfId="4" applyFont="1" applyFill="1" applyBorder="1" applyAlignment="1">
      <alignment horizontal="center" vertical="center" wrapText="1"/>
    </xf>
    <xf numFmtId="0" fontId="9" fillId="8" borderId="124" xfId="4" applyFont="1" applyFill="1" applyBorder="1" applyAlignment="1">
      <alignment horizontal="center" vertical="center" wrapText="1"/>
    </xf>
    <xf numFmtId="1" fontId="7" fillId="4" borderId="27" xfId="6" applyNumberFormat="1" applyFont="1" applyFill="1" applyBorder="1" applyAlignment="1">
      <alignment horizontal="right" vertical="top" wrapText="1" indent="1"/>
    </xf>
    <xf numFmtId="1" fontId="7" fillId="4" borderId="3" xfId="6" applyNumberFormat="1" applyFont="1" applyFill="1" applyBorder="1" applyAlignment="1">
      <alignment horizontal="right" vertical="top" wrapText="1" indent="1"/>
    </xf>
    <xf numFmtId="1" fontId="5" fillId="4" borderId="34" xfId="6" applyNumberFormat="1" applyFont="1" applyFill="1" applyBorder="1" applyAlignment="1">
      <alignment horizontal="right" vertical="top" indent="1"/>
    </xf>
    <xf numFmtId="1" fontId="5" fillId="4" borderId="3" xfId="6" applyNumberFormat="1" applyFont="1" applyFill="1" applyBorder="1" applyAlignment="1">
      <alignment horizontal="right" vertical="top" indent="1"/>
    </xf>
    <xf numFmtId="0" fontId="10" fillId="0" borderId="75" xfId="4" applyFont="1" applyBorder="1" applyAlignment="1">
      <alignment horizontal="left" vertical="center" wrapText="1" indent="1"/>
    </xf>
    <xf numFmtId="0" fontId="10" fillId="0" borderId="5" xfId="4" applyFont="1" applyBorder="1" applyAlignment="1">
      <alignment horizontal="left" vertical="center" wrapText="1" indent="1"/>
    </xf>
    <xf numFmtId="0" fontId="10" fillId="0" borderId="4" xfId="4" applyFont="1" applyBorder="1" applyAlignment="1">
      <alignment horizontal="left" vertical="center" wrapText="1" indent="1"/>
    </xf>
    <xf numFmtId="0" fontId="9" fillId="8" borderId="116" xfId="4" applyFont="1" applyFill="1" applyBorder="1" applyAlignment="1">
      <alignment horizontal="left" vertical="top" wrapText="1" indent="1"/>
    </xf>
    <xf numFmtId="0" fontId="9" fillId="8" borderId="115" xfId="4" applyFont="1" applyFill="1" applyBorder="1" applyAlignment="1">
      <alignment horizontal="left" vertical="top" wrapText="1" indent="1"/>
    </xf>
    <xf numFmtId="0" fontId="7" fillId="0" borderId="4" xfId="4" applyFont="1" applyBorder="1" applyAlignment="1">
      <alignment horizontal="left" vertical="top" wrapText="1" indent="1"/>
    </xf>
    <xf numFmtId="0" fontId="32" fillId="4" borderId="61" xfId="4" applyFont="1" applyFill="1" applyBorder="1" applyAlignment="1">
      <alignment horizontal="left" wrapText="1" indent="1"/>
    </xf>
    <xf numFmtId="0" fontId="32" fillId="4" borderId="62" xfId="4" applyFont="1" applyFill="1" applyBorder="1" applyAlignment="1">
      <alignment horizontal="left" wrapText="1" indent="1"/>
    </xf>
    <xf numFmtId="0" fontId="7" fillId="17" borderId="34" xfId="4" applyFont="1" applyFill="1" applyBorder="1" applyAlignment="1">
      <alignment horizontal="left" vertical="center" wrapText="1" indent="1"/>
    </xf>
    <xf numFmtId="0" fontId="7" fillId="17" borderId="27" xfId="4" applyFont="1" applyFill="1" applyBorder="1" applyAlignment="1">
      <alignment horizontal="left" vertical="center" wrapText="1" indent="1"/>
    </xf>
    <xf numFmtId="0" fontId="7" fillId="17" borderId="75" xfId="4" applyFont="1" applyFill="1" applyBorder="1" applyAlignment="1">
      <alignment horizontal="left" vertical="center" wrapText="1" indent="1"/>
    </xf>
    <xf numFmtId="0" fontId="6" fillId="21" borderId="6" xfId="4" applyFont="1" applyFill="1" applyBorder="1" applyAlignment="1">
      <alignment horizontal="center" vertical="center"/>
    </xf>
    <xf numFmtId="0" fontId="32" fillId="0" borderId="66" xfId="0" applyFont="1" applyBorder="1" applyAlignment="1">
      <alignment horizontal="left" vertical="top" indent="1"/>
    </xf>
    <xf numFmtId="0" fontId="32" fillId="0" borderId="67" xfId="0" applyFont="1" applyBorder="1" applyAlignment="1">
      <alignment horizontal="left" vertical="top" indent="1"/>
    </xf>
    <xf numFmtId="0" fontId="32" fillId="0" borderId="68" xfId="0" applyFont="1" applyBorder="1" applyAlignment="1">
      <alignment horizontal="left" vertical="top" indent="1"/>
    </xf>
    <xf numFmtId="0" fontId="32" fillId="0" borderId="69" xfId="0" applyFont="1" applyBorder="1" applyAlignment="1">
      <alignment horizontal="left" vertical="top" indent="1"/>
    </xf>
    <xf numFmtId="0" fontId="32" fillId="0" borderId="60" xfId="0" applyFont="1" applyBorder="1" applyAlignment="1">
      <alignment horizontal="left" vertical="top" indent="1"/>
    </xf>
    <xf numFmtId="0" fontId="6" fillId="21" borderId="6" xfId="0" applyFont="1" applyFill="1" applyBorder="1" applyAlignment="1">
      <alignment horizontal="left" vertical="center" wrapText="1" indent="1"/>
    </xf>
    <xf numFmtId="0" fontId="32" fillId="20" borderId="63" xfId="0" applyFont="1" applyFill="1" applyBorder="1" applyAlignment="1">
      <alignment horizontal="left" vertical="center" wrapText="1" indent="1"/>
    </xf>
    <xf numFmtId="0" fontId="32" fillId="20" borderId="64" xfId="0" applyFont="1" applyFill="1" applyBorder="1" applyAlignment="1">
      <alignment horizontal="left" vertical="center" wrapText="1" indent="1"/>
    </xf>
    <xf numFmtId="0" fontId="32" fillId="20" borderId="65" xfId="0" applyFont="1" applyFill="1" applyBorder="1" applyAlignment="1">
      <alignment horizontal="left" vertical="center" wrapText="1" indent="1"/>
    </xf>
    <xf numFmtId="0" fontId="32" fillId="20" borderId="70" xfId="0" applyFont="1" applyFill="1" applyBorder="1" applyAlignment="1">
      <alignment horizontal="left" vertical="center" wrapText="1" indent="1"/>
    </xf>
    <xf numFmtId="0" fontId="32" fillId="20" borderId="73" xfId="0" applyFont="1" applyFill="1" applyBorder="1" applyAlignment="1">
      <alignment horizontal="left" vertical="center" wrapText="1" indent="1"/>
    </xf>
    <xf numFmtId="0" fontId="32" fillId="20" borderId="71" xfId="0" applyFont="1" applyFill="1" applyBorder="1" applyAlignment="1">
      <alignment horizontal="left" vertical="center" wrapText="1" indent="1"/>
    </xf>
    <xf numFmtId="0" fontId="32" fillId="0" borderId="70" xfId="0" applyFont="1" applyBorder="1" applyAlignment="1">
      <alignment horizontal="left" vertical="top" indent="1"/>
    </xf>
    <xf numFmtId="0" fontId="32" fillId="0" borderId="71" xfId="0" applyFont="1" applyBorder="1" applyAlignment="1">
      <alignment horizontal="left" vertical="top" indent="1"/>
    </xf>
    <xf numFmtId="0" fontId="26" fillId="9" borderId="25" xfId="3" applyFont="1" applyFill="1" applyBorder="1" applyAlignment="1">
      <alignment horizontal="left" vertical="center"/>
    </xf>
    <xf numFmtId="0" fontId="15" fillId="4" borderId="4" xfId="4" applyFont="1" applyFill="1" applyBorder="1" applyAlignment="1">
      <alignment horizontal="left" vertical="center" wrapText="1" indent="1"/>
    </xf>
    <xf numFmtId="0" fontId="6" fillId="8" borderId="117" xfId="4" applyFont="1" applyFill="1" applyBorder="1" applyAlignment="1">
      <alignment horizontal="left" vertical="center" wrapText="1" indent="1"/>
    </xf>
    <xf numFmtId="0" fontId="6" fillId="8" borderId="116" xfId="4" applyFont="1" applyFill="1" applyBorder="1" applyAlignment="1">
      <alignment horizontal="left" vertical="center" indent="1"/>
    </xf>
    <xf numFmtId="1" fontId="7" fillId="4" borderId="34" xfId="6" applyNumberFormat="1" applyFont="1" applyFill="1" applyBorder="1" applyAlignment="1">
      <alignment horizontal="right" vertical="top" wrapText="1" indent="1"/>
    </xf>
    <xf numFmtId="0" fontId="12" fillId="4" borderId="34" xfId="4" applyFont="1" applyFill="1" applyBorder="1" applyAlignment="1">
      <alignment horizontal="left" vertical="center" wrapText="1" indent="1"/>
    </xf>
    <xf numFmtId="0" fontId="12" fillId="4" borderId="27" xfId="4" applyFont="1" applyFill="1" applyBorder="1" applyAlignment="1">
      <alignment horizontal="left" vertical="center" wrapText="1" indent="1"/>
    </xf>
    <xf numFmtId="0" fontId="12" fillId="4" borderId="3" xfId="4" applyFont="1" applyFill="1" applyBorder="1" applyAlignment="1">
      <alignment horizontal="left" vertical="center" wrapText="1" indent="1"/>
    </xf>
    <xf numFmtId="166" fontId="7" fillId="17" borderId="34" xfId="5" applyNumberFormat="1" applyFont="1" applyFill="1" applyBorder="1" applyAlignment="1">
      <alignment horizontal="center" vertical="center" wrapText="1"/>
    </xf>
    <xf numFmtId="166" fontId="7" fillId="17" borderId="27" xfId="5" applyNumberFormat="1" applyFont="1" applyFill="1" applyBorder="1" applyAlignment="1">
      <alignment horizontal="center" vertical="center" wrapText="1"/>
    </xf>
    <xf numFmtId="166" fontId="7" fillId="17" borderId="3" xfId="5" applyNumberFormat="1" applyFont="1" applyFill="1" applyBorder="1" applyAlignment="1">
      <alignment horizontal="center" vertical="center" wrapText="1"/>
    </xf>
    <xf numFmtId="166" fontId="7" fillId="17" borderId="34" xfId="6" applyNumberFormat="1" applyFont="1" applyFill="1" applyBorder="1" applyAlignment="1">
      <alignment horizontal="center" vertical="center" wrapText="1"/>
    </xf>
    <xf numFmtId="166" fontId="7" fillId="17" borderId="27" xfId="6" applyNumberFormat="1" applyFont="1" applyFill="1" applyBorder="1" applyAlignment="1">
      <alignment horizontal="center" vertical="center" wrapText="1"/>
    </xf>
    <xf numFmtId="166" fontId="7" fillId="17" borderId="3" xfId="6" applyNumberFormat="1" applyFont="1" applyFill="1" applyBorder="1" applyAlignment="1">
      <alignment horizontal="center" vertical="center" wrapText="1"/>
    </xf>
    <xf numFmtId="0" fontId="14" fillId="0" borderId="13" xfId="4" applyFont="1" applyBorder="1" applyAlignment="1">
      <alignment horizontal="center" vertical="center" wrapText="1"/>
    </xf>
    <xf numFmtId="0" fontId="14" fillId="0" borderId="5" xfId="4" applyFont="1" applyBorder="1" applyAlignment="1">
      <alignment horizontal="center" vertical="center" wrapText="1"/>
    </xf>
    <xf numFmtId="0" fontId="15" fillId="0" borderId="13" xfId="4" applyFont="1" applyBorder="1" applyAlignment="1">
      <alignment horizontal="center" vertical="center" wrapText="1"/>
    </xf>
    <xf numFmtId="0" fontId="15" fillId="0" borderId="5" xfId="4" applyFont="1" applyBorder="1" applyAlignment="1">
      <alignment horizontal="center" vertical="center" wrapText="1"/>
    </xf>
    <xf numFmtId="0" fontId="12" fillId="0" borderId="95" xfId="4" applyFont="1" applyBorder="1" applyAlignment="1">
      <alignment horizontal="left" vertical="center" wrapText="1" indent="1"/>
    </xf>
    <xf numFmtId="0" fontId="12" fillId="0" borderId="7" xfId="4" applyFont="1" applyBorder="1" applyAlignment="1">
      <alignment horizontal="left" vertical="center" wrapText="1" indent="1"/>
    </xf>
    <xf numFmtId="0" fontId="12" fillId="0" borderId="75" xfId="4" applyFont="1" applyBorder="1" applyAlignment="1">
      <alignment horizontal="left" vertical="center" wrapText="1" indent="1"/>
    </xf>
    <xf numFmtId="0" fontId="9" fillId="8" borderId="119" xfId="4" applyFont="1" applyFill="1" applyBorder="1" applyAlignment="1">
      <alignment horizontal="center" vertical="top" wrapText="1"/>
    </xf>
    <xf numFmtId="0" fontId="9" fillId="8" borderId="58" xfId="4" applyFont="1" applyFill="1" applyBorder="1" applyAlignment="1">
      <alignment horizontal="center" vertical="top" wrapText="1"/>
    </xf>
    <xf numFmtId="0" fontId="9" fillId="8" borderId="42" xfId="4" applyFont="1" applyFill="1" applyBorder="1" applyAlignment="1">
      <alignment horizontal="center" vertical="top" wrapText="1"/>
    </xf>
    <xf numFmtId="0" fontId="9" fillId="8" borderId="113" xfId="4" applyFont="1" applyFill="1" applyBorder="1" applyAlignment="1">
      <alignment horizontal="left" vertical="center" wrapText="1" indent="1"/>
    </xf>
    <xf numFmtId="0" fontId="9" fillId="8" borderId="17" xfId="4" applyFont="1" applyFill="1" applyBorder="1" applyAlignment="1">
      <alignment horizontal="left" vertical="center" wrapText="1" indent="1"/>
    </xf>
    <xf numFmtId="0" fontId="9" fillId="8" borderId="112" xfId="4" applyFont="1" applyFill="1" applyBorder="1" applyAlignment="1">
      <alignment horizontal="center" vertical="top" wrapText="1"/>
    </xf>
    <xf numFmtId="9" fontId="7" fillId="4" borderId="34" xfId="1" applyFont="1" applyFill="1" applyBorder="1" applyAlignment="1">
      <alignment horizontal="left" vertical="center" indent="1"/>
    </xf>
    <xf numFmtId="9" fontId="7" fillId="4" borderId="27" xfId="1" applyFont="1" applyFill="1" applyBorder="1" applyAlignment="1">
      <alignment horizontal="left" vertical="center" indent="1"/>
    </xf>
    <xf numFmtId="9" fontId="7" fillId="4" borderId="3" xfId="1" applyFont="1" applyFill="1" applyBorder="1" applyAlignment="1">
      <alignment horizontal="left" vertical="center" indent="1"/>
    </xf>
    <xf numFmtId="0" fontId="9" fillId="8" borderId="126" xfId="4" applyFont="1" applyFill="1" applyBorder="1" applyAlignment="1">
      <alignment horizontal="left" vertical="center" wrapText="1" indent="1"/>
    </xf>
    <xf numFmtId="0" fontId="5" fillId="0" borderId="4" xfId="4" applyFont="1" applyBorder="1" applyAlignment="1">
      <alignment horizontal="center" vertical="top" wrapText="1"/>
    </xf>
    <xf numFmtId="0" fontId="7" fillId="17" borderId="4" xfId="4" applyFont="1" applyFill="1" applyBorder="1" applyAlignment="1">
      <alignment horizontal="center" vertical="center"/>
    </xf>
    <xf numFmtId="0" fontId="12" fillId="0" borderId="95" xfId="4" applyFont="1" applyBorder="1" applyAlignment="1">
      <alignment horizontal="left" vertical="top" wrapText="1" indent="1"/>
    </xf>
    <xf numFmtId="0" fontId="12" fillId="0" borderId="7" xfId="4" applyFont="1" applyBorder="1" applyAlignment="1">
      <alignment horizontal="left" vertical="top" wrapText="1" indent="1"/>
    </xf>
    <xf numFmtId="0" fontId="12" fillId="0" borderId="75" xfId="4" applyFont="1" applyBorder="1" applyAlignment="1">
      <alignment horizontal="left" vertical="top" wrapText="1" indent="1"/>
    </xf>
    <xf numFmtId="0" fontId="14" fillId="0" borderId="14" xfId="4" applyFont="1" applyBorder="1" applyAlignment="1">
      <alignment horizontal="left" vertical="center" wrapText="1" indent="1"/>
    </xf>
    <xf numFmtId="0" fontId="7" fillId="4" borderId="4" xfId="4" applyFont="1" applyFill="1" applyBorder="1" applyAlignment="1">
      <alignment horizontal="right" vertical="top" wrapText="1" indent="1"/>
    </xf>
    <xf numFmtId="0" fontId="14" fillId="0" borderId="4" xfId="0" applyFont="1" applyBorder="1" applyAlignment="1">
      <alignment horizontal="left" vertical="center" indent="2"/>
    </xf>
    <xf numFmtId="0" fontId="5" fillId="17" borderId="4" xfId="4" applyFont="1" applyFill="1" applyBorder="1" applyAlignment="1">
      <alignment horizontal="center"/>
    </xf>
    <xf numFmtId="0" fontId="25" fillId="17" borderId="4" xfId="4" applyFont="1" applyFill="1" applyBorder="1" applyAlignment="1">
      <alignment horizontal="left" vertical="top" wrapText="1" indent="1"/>
    </xf>
    <xf numFmtId="0" fontId="14" fillId="4" borderId="4" xfId="4" applyFont="1" applyFill="1" applyBorder="1" applyAlignment="1">
      <alignment horizontal="left" vertical="top" wrapText="1" indent="1"/>
    </xf>
    <xf numFmtId="4" fontId="12" fillId="0" borderId="3" xfId="0" applyNumberFormat="1" applyFont="1" applyBorder="1" applyAlignment="1">
      <alignment vertical="center"/>
    </xf>
    <xf numFmtId="4" fontId="12" fillId="0" borderId="4" xfId="0" applyNumberFormat="1" applyFont="1" applyBorder="1" applyAlignment="1">
      <alignment vertical="center"/>
    </xf>
    <xf numFmtId="0" fontId="9" fillId="8" borderId="117" xfId="4" applyFont="1" applyFill="1" applyBorder="1" applyAlignment="1">
      <alignment horizontal="left" wrapText="1" indent="1"/>
    </xf>
    <xf numFmtId="0" fontId="9" fillId="8" borderId="116" xfId="4" applyFont="1" applyFill="1" applyBorder="1" applyAlignment="1">
      <alignment horizontal="left" wrapText="1" indent="1"/>
    </xf>
    <xf numFmtId="0" fontId="9" fillId="8" borderId="122" xfId="4" applyFont="1" applyFill="1" applyBorder="1" applyAlignment="1">
      <alignment horizontal="left" wrapText="1" indent="1"/>
    </xf>
    <xf numFmtId="0" fontId="9" fillId="8" borderId="94" xfId="4" applyFont="1" applyFill="1" applyBorder="1" applyAlignment="1">
      <alignment horizontal="left" wrapText="1" indent="1"/>
    </xf>
    <xf numFmtId="43" fontId="5" fillId="4" borderId="4" xfId="5" applyFont="1" applyFill="1" applyBorder="1" applyAlignment="1">
      <alignment horizontal="right" vertical="center"/>
    </xf>
    <xf numFmtId="43" fontId="5" fillId="12" borderId="4" xfId="5" applyFont="1" applyFill="1" applyBorder="1" applyAlignment="1">
      <alignment horizontal="center" vertical="center"/>
    </xf>
    <xf numFmtId="4" fontId="12" fillId="0" borderId="4" xfId="0" applyNumberFormat="1" applyFont="1" applyBorder="1" applyAlignment="1">
      <alignment horizontal="center" vertical="center" wrapText="1"/>
    </xf>
    <xf numFmtId="0" fontId="9" fillId="8" borderId="109" xfId="4" applyFont="1" applyFill="1" applyBorder="1" applyAlignment="1">
      <alignment horizontal="center" vertical="top" wrapText="1"/>
    </xf>
    <xf numFmtId="0" fontId="9" fillId="8" borderId="0" xfId="4" applyFont="1" applyFill="1" applyAlignment="1">
      <alignment horizontal="center" vertical="top" wrapText="1"/>
    </xf>
    <xf numFmtId="43" fontId="7" fillId="4" borderId="34" xfId="5" applyFont="1" applyFill="1" applyBorder="1" applyAlignment="1">
      <alignment vertical="top" wrapText="1"/>
    </xf>
    <xf numFmtId="43" fontId="7" fillId="4" borderId="3" xfId="5" applyFont="1" applyFill="1" applyBorder="1" applyAlignment="1">
      <alignment vertical="top" wrapText="1"/>
    </xf>
    <xf numFmtId="168" fontId="7" fillId="4" borderId="34" xfId="1" applyNumberFormat="1" applyFont="1" applyFill="1" applyBorder="1" applyAlignment="1">
      <alignment vertical="top" wrapText="1"/>
    </xf>
    <xf numFmtId="168" fontId="7" fillId="4" borderId="3" xfId="1" applyNumberFormat="1" applyFont="1" applyFill="1" applyBorder="1" applyAlignment="1">
      <alignment vertical="top" wrapText="1"/>
    </xf>
    <xf numFmtId="9" fontId="7" fillId="4" borderId="34" xfId="1" applyFont="1" applyFill="1" applyBorder="1" applyAlignment="1">
      <alignment vertical="top" wrapText="1"/>
    </xf>
    <xf numFmtId="9" fontId="7" fillId="4" borderId="3" xfId="1" applyFont="1" applyFill="1" applyBorder="1" applyAlignment="1">
      <alignment vertical="top" wrapText="1"/>
    </xf>
    <xf numFmtId="43" fontId="7" fillId="12" borderId="4" xfId="5" applyFont="1" applyFill="1" applyBorder="1" applyAlignment="1">
      <alignment horizontal="center" vertical="center" wrapText="1"/>
    </xf>
    <xf numFmtId="43" fontId="7" fillId="4" borderId="96" xfId="5" applyFont="1" applyFill="1" applyBorder="1" applyAlignment="1">
      <alignment horizontal="center" vertical="center" wrapText="1"/>
    </xf>
    <xf numFmtId="43" fontId="7" fillId="4" borderId="43" xfId="5" applyFont="1" applyFill="1" applyBorder="1" applyAlignment="1">
      <alignment horizontal="center" vertical="center" wrapText="1"/>
    </xf>
    <xf numFmtId="43" fontId="7" fillId="4" borderId="95" xfId="5" applyFont="1" applyFill="1" applyBorder="1" applyAlignment="1">
      <alignment horizontal="center" vertical="center" wrapText="1"/>
    </xf>
    <xf numFmtId="43" fontId="7" fillId="4" borderId="75" xfId="5" applyFont="1" applyFill="1" applyBorder="1" applyAlignment="1">
      <alignment horizontal="center" vertical="center" wrapText="1"/>
    </xf>
    <xf numFmtId="0" fontId="5" fillId="4" borderId="13" xfId="4" applyFont="1" applyFill="1" applyBorder="1" applyAlignment="1">
      <alignment horizontal="center"/>
    </xf>
    <xf numFmtId="0" fontId="5" fillId="4" borderId="14" xfId="4" applyFont="1" applyFill="1" applyBorder="1" applyAlignment="1">
      <alignment horizontal="center"/>
    </xf>
    <xf numFmtId="0" fontId="5" fillId="4" borderId="5" xfId="4" applyFont="1" applyFill="1" applyBorder="1" applyAlignment="1">
      <alignment horizontal="center"/>
    </xf>
    <xf numFmtId="0" fontId="14" fillId="0" borderId="42" xfId="4" applyFont="1" applyBorder="1" applyAlignment="1">
      <alignment horizontal="left" vertical="top" wrapText="1" indent="1"/>
    </xf>
    <xf numFmtId="0" fontId="14" fillId="0" borderId="43" xfId="4" applyFont="1" applyBorder="1" applyAlignment="1">
      <alignment horizontal="left" vertical="top" wrapText="1" indent="1"/>
    </xf>
    <xf numFmtId="0" fontId="14" fillId="0" borderId="75" xfId="4" applyFont="1" applyBorder="1" applyAlignment="1">
      <alignment horizontal="left" vertical="top" wrapText="1" indent="1"/>
    </xf>
    <xf numFmtId="0" fontId="6" fillId="8" borderId="0" xfId="4" applyFont="1" applyFill="1" applyAlignment="1">
      <alignment horizontal="left" vertical="center" wrapText="1" indent="1"/>
    </xf>
    <xf numFmtId="0" fontId="6" fillId="8" borderId="7" xfId="4" applyFont="1" applyFill="1" applyBorder="1" applyAlignment="1">
      <alignment horizontal="left" vertical="center" wrapText="1" indent="1"/>
    </xf>
    <xf numFmtId="0" fontId="6" fillId="8" borderId="58" xfId="4" applyFont="1" applyFill="1" applyBorder="1" applyAlignment="1">
      <alignment horizontal="left" vertical="center" wrapText="1" indent="1"/>
    </xf>
    <xf numFmtId="0" fontId="9" fillId="8" borderId="110" xfId="4" applyFont="1" applyFill="1" applyBorder="1" applyAlignment="1">
      <alignment horizontal="center" vertical="top" wrapText="1"/>
    </xf>
    <xf numFmtId="168" fontId="7" fillId="4" borderId="4" xfId="1" applyNumberFormat="1" applyFont="1" applyFill="1" applyBorder="1" applyAlignment="1">
      <alignment horizontal="right" vertical="top" wrapText="1" indent="1"/>
    </xf>
    <xf numFmtId="43" fontId="7" fillId="4" borderId="34" xfId="5" applyFont="1" applyFill="1" applyBorder="1" applyAlignment="1">
      <alignment horizontal="right" vertical="top" wrapText="1"/>
    </xf>
    <xf numFmtId="43" fontId="7" fillId="4" borderId="3" xfId="5" applyFont="1" applyFill="1" applyBorder="1" applyAlignment="1">
      <alignment horizontal="right" vertical="top" wrapText="1"/>
    </xf>
    <xf numFmtId="168" fontId="7" fillId="4" borderId="34" xfId="1" applyNumberFormat="1" applyFont="1" applyFill="1" applyBorder="1" applyAlignment="1">
      <alignment horizontal="right" vertical="top" wrapText="1"/>
    </xf>
    <xf numFmtId="168" fontId="7" fillId="4" borderId="3" xfId="1" applyNumberFormat="1" applyFont="1" applyFill="1" applyBorder="1" applyAlignment="1">
      <alignment horizontal="right" vertical="top" wrapText="1"/>
    </xf>
    <xf numFmtId="9" fontId="7" fillId="4" borderId="34" xfId="1" applyFont="1" applyFill="1" applyBorder="1" applyAlignment="1">
      <alignment horizontal="right" vertical="top" wrapText="1"/>
    </xf>
    <xf numFmtId="9" fontId="7" fillId="4" borderId="3" xfId="1" applyFont="1" applyFill="1" applyBorder="1" applyAlignment="1">
      <alignment horizontal="right" vertical="top" wrapText="1"/>
    </xf>
    <xf numFmtId="3" fontId="12" fillId="0" borderId="4" xfId="0" applyNumberFormat="1" applyFont="1" applyBorder="1" applyAlignment="1">
      <alignment vertical="center"/>
    </xf>
    <xf numFmtId="43" fontId="7" fillId="4" borderId="4" xfId="5" applyFont="1" applyFill="1" applyBorder="1" applyAlignment="1">
      <alignment vertical="top" wrapText="1"/>
    </xf>
    <xf numFmtId="43" fontId="7" fillId="4" borderId="4" xfId="5" applyFont="1" applyFill="1" applyBorder="1" applyAlignment="1">
      <alignment horizontal="right" vertical="top" wrapText="1" indent="1"/>
    </xf>
    <xf numFmtId="43" fontId="7" fillId="4" borderId="34" xfId="5" applyFont="1" applyFill="1" applyBorder="1" applyAlignment="1">
      <alignment vertical="center" wrapText="1"/>
    </xf>
    <xf numFmtId="43" fontId="7" fillId="4" borderId="3" xfId="5" applyFont="1" applyFill="1" applyBorder="1" applyAlignment="1">
      <alignment vertical="center" wrapText="1"/>
    </xf>
    <xf numFmtId="43" fontId="7" fillId="4" borderId="4" xfId="5" applyFont="1" applyFill="1" applyBorder="1" applyAlignment="1">
      <alignment horizontal="right" vertical="center" wrapText="1"/>
    </xf>
    <xf numFmtId="0" fontId="12" fillId="0" borderId="4" xfId="6" applyNumberFormat="1" applyFont="1" applyBorder="1" applyAlignment="1">
      <alignment horizontal="right" vertical="center"/>
    </xf>
    <xf numFmtId="0" fontId="55" fillId="8" borderId="116" xfId="4" applyFont="1" applyFill="1" applyBorder="1" applyAlignment="1">
      <alignment horizontal="center" vertical="center" wrapText="1"/>
    </xf>
    <xf numFmtId="0" fontId="55" fillId="8" borderId="115" xfId="4" applyFont="1" applyFill="1" applyBorder="1" applyAlignment="1">
      <alignment horizontal="center" vertical="center" wrapText="1"/>
    </xf>
    <xf numFmtId="43" fontId="5" fillId="4" borderId="5" xfId="5" applyFont="1" applyFill="1" applyBorder="1" applyAlignment="1">
      <alignment horizontal="right" vertical="center"/>
    </xf>
    <xf numFmtId="43" fontId="15" fillId="8" borderId="34" xfId="5" applyFont="1" applyFill="1" applyBorder="1" applyAlignment="1">
      <alignment horizontal="center" vertical="center" wrapText="1"/>
    </xf>
    <xf numFmtId="43" fontId="15" fillId="8" borderId="27" xfId="5" applyFont="1" applyFill="1" applyBorder="1" applyAlignment="1">
      <alignment horizontal="center" vertical="center" wrapText="1"/>
    </xf>
    <xf numFmtId="43" fontId="15" fillId="8" borderId="3" xfId="5" applyFont="1" applyFill="1" applyBorder="1" applyAlignment="1">
      <alignment horizontal="center" vertical="center" wrapText="1"/>
    </xf>
    <xf numFmtId="43" fontId="5" fillId="4" borderId="4" xfId="5" applyFont="1" applyFill="1" applyBorder="1" applyAlignment="1">
      <alignment horizontal="right" vertical="center" wrapText="1"/>
    </xf>
    <xf numFmtId="0" fontId="5" fillId="4" borderId="4" xfId="5" applyNumberFormat="1" applyFont="1" applyFill="1" applyBorder="1" applyAlignment="1">
      <alignment horizontal="right" vertical="center"/>
    </xf>
    <xf numFmtId="0" fontId="55" fillId="8" borderId="10" xfId="4" applyFont="1" applyFill="1" applyBorder="1" applyAlignment="1">
      <alignment horizontal="center" vertical="center" wrapText="1"/>
    </xf>
    <xf numFmtId="4" fontId="12" fillId="0" borderId="5" xfId="0" applyNumberFormat="1" applyFont="1" applyBorder="1" applyAlignment="1">
      <alignment horizontal="right" vertical="center"/>
    </xf>
    <xf numFmtId="4" fontId="12" fillId="0" borderId="4" xfId="0" applyNumberFormat="1" applyFont="1" applyBorder="1" applyAlignment="1">
      <alignment horizontal="right" vertical="center"/>
    </xf>
    <xf numFmtId="0" fontId="6" fillId="8" borderId="34" xfId="4" applyFont="1" applyFill="1" applyBorder="1" applyAlignment="1">
      <alignment horizontal="left" vertical="center" wrapText="1" indent="1"/>
    </xf>
    <xf numFmtId="0" fontId="6" fillId="8" borderId="3" xfId="4" applyFont="1" applyFill="1" applyBorder="1" applyAlignment="1">
      <alignment horizontal="left" vertical="center" wrapText="1" indent="1"/>
    </xf>
    <xf numFmtId="43" fontId="7" fillId="4" borderId="4" xfId="5" applyFont="1" applyFill="1" applyBorder="1" applyAlignment="1">
      <alignment horizontal="center" vertical="center" wrapText="1"/>
    </xf>
    <xf numFmtId="43" fontId="7" fillId="4" borderId="34" xfId="4" applyNumberFormat="1" applyFont="1" applyFill="1" applyBorder="1" applyAlignment="1">
      <alignment vertical="center"/>
    </xf>
    <xf numFmtId="43" fontId="7" fillId="4" borderId="3" xfId="4" applyNumberFormat="1" applyFont="1" applyFill="1" applyBorder="1" applyAlignment="1">
      <alignment vertical="center"/>
    </xf>
    <xf numFmtId="43" fontId="7" fillId="4" borderId="4" xfId="5" applyFont="1" applyFill="1" applyBorder="1" applyAlignment="1">
      <alignment horizontal="right" vertical="center"/>
    </xf>
    <xf numFmtId="4" fontId="12" fillId="0" borderId="5" xfId="0" applyNumberFormat="1" applyFont="1" applyBorder="1" applyAlignment="1">
      <alignment vertical="center"/>
    </xf>
    <xf numFmtId="43" fontId="7" fillId="4" borderId="0" xfId="5" applyFont="1" applyFill="1" applyBorder="1" applyAlignment="1">
      <alignment horizontal="center" vertical="center" wrapText="1"/>
    </xf>
    <xf numFmtId="166" fontId="7" fillId="4" borderId="4" xfId="5" applyNumberFormat="1" applyFont="1" applyFill="1" applyBorder="1" applyAlignment="1">
      <alignment horizontal="right" vertical="center"/>
    </xf>
    <xf numFmtId="43" fontId="7" fillId="12" borderId="5" xfId="5" applyFont="1" applyFill="1" applyBorder="1" applyAlignment="1">
      <alignment horizontal="center" vertical="center" wrapText="1"/>
    </xf>
    <xf numFmtId="4" fontId="12" fillId="0" borderId="95" xfId="0" applyNumberFormat="1" applyFont="1" applyBorder="1" applyAlignment="1">
      <alignment vertical="center"/>
    </xf>
    <xf numFmtId="4" fontId="12" fillId="0" borderId="75" xfId="0" applyNumberFormat="1" applyFont="1" applyBorder="1" applyAlignment="1">
      <alignment vertical="center"/>
    </xf>
    <xf numFmtId="4" fontId="12" fillId="0" borderId="34" xfId="0" applyNumberFormat="1" applyFont="1" applyBorder="1" applyAlignment="1">
      <alignment vertical="center"/>
    </xf>
    <xf numFmtId="3" fontId="12" fillId="0" borderId="34" xfId="0" applyNumberFormat="1" applyFont="1" applyBorder="1" applyAlignment="1">
      <alignment vertical="center"/>
    </xf>
    <xf numFmtId="3" fontId="12" fillId="0" borderId="3" xfId="0" applyNumberFormat="1" applyFont="1" applyBorder="1" applyAlignment="1">
      <alignment vertical="center"/>
    </xf>
    <xf numFmtId="0" fontId="12" fillId="0" borderId="4" xfId="6" applyNumberFormat="1" applyFont="1" applyBorder="1" applyAlignment="1">
      <alignment vertical="center"/>
    </xf>
    <xf numFmtId="0" fontId="15" fillId="4" borderId="13" xfId="4" applyFont="1" applyFill="1" applyBorder="1" applyAlignment="1">
      <alignment horizontal="left" vertical="center" wrapText="1" indent="1"/>
    </xf>
    <xf numFmtId="0" fontId="15" fillId="4" borderId="14" xfId="4" applyFont="1" applyFill="1" applyBorder="1" applyAlignment="1">
      <alignment horizontal="left" vertical="center" wrapText="1" indent="1"/>
    </xf>
    <xf numFmtId="43" fontId="7" fillId="4" borderId="5" xfId="5" applyFont="1" applyFill="1" applyBorder="1" applyAlignment="1">
      <alignment horizontal="right" vertical="center" wrapText="1"/>
    </xf>
    <xf numFmtId="166" fontId="5" fillId="4" borderId="5" xfId="5" applyNumberFormat="1" applyFont="1" applyFill="1" applyBorder="1" applyAlignment="1">
      <alignment horizontal="right" vertical="center"/>
    </xf>
    <xf numFmtId="166" fontId="5" fillId="4" borderId="4" xfId="5" applyNumberFormat="1" applyFont="1" applyFill="1" applyBorder="1" applyAlignment="1">
      <alignment horizontal="right" vertical="center"/>
    </xf>
    <xf numFmtId="166" fontId="7" fillId="4" borderId="5" xfId="5" applyNumberFormat="1" applyFont="1" applyFill="1" applyBorder="1" applyAlignment="1">
      <alignment horizontal="right" vertical="center" wrapText="1"/>
    </xf>
    <xf numFmtId="166" fontId="5" fillId="4" borderId="5" xfId="4" applyNumberFormat="1" applyFont="1" applyFill="1" applyBorder="1" applyAlignment="1">
      <alignment vertical="center"/>
    </xf>
    <xf numFmtId="166" fontId="5" fillId="4" borderId="4" xfId="4" applyNumberFormat="1" applyFont="1" applyFill="1" applyBorder="1" applyAlignment="1">
      <alignment vertical="center"/>
    </xf>
    <xf numFmtId="0" fontId="5" fillId="4" borderId="13" xfId="4" applyFont="1" applyFill="1" applyBorder="1" applyAlignment="1">
      <alignment horizontal="left" indent="1"/>
    </xf>
    <xf numFmtId="0" fontId="5" fillId="4" borderId="5" xfId="4" applyFont="1" applyFill="1" applyBorder="1" applyAlignment="1">
      <alignment horizontal="left" indent="1"/>
    </xf>
    <xf numFmtId="43" fontId="12" fillId="0" borderId="95" xfId="5" applyFont="1" applyBorder="1" applyAlignment="1">
      <alignment horizontal="right" vertical="center"/>
    </xf>
    <xf numFmtId="43" fontId="12" fillId="0" borderId="75" xfId="5" applyFont="1" applyBorder="1" applyAlignment="1">
      <alignment horizontal="right" vertical="center"/>
    </xf>
    <xf numFmtId="49" fontId="12" fillId="0" borderId="34" xfId="0" applyNumberFormat="1" applyFont="1" applyBorder="1" applyAlignment="1">
      <alignment horizontal="right" vertical="center"/>
    </xf>
    <xf numFmtId="49" fontId="12" fillId="0" borderId="3" xfId="0" applyNumberFormat="1" applyFont="1" applyBorder="1" applyAlignment="1">
      <alignment horizontal="right" vertical="center"/>
    </xf>
    <xf numFmtId="4" fontId="12" fillId="0" borderId="34" xfId="0" applyNumberFormat="1" applyFont="1" applyBorder="1" applyAlignment="1">
      <alignment horizontal="right" vertical="center"/>
    </xf>
    <xf numFmtId="4" fontId="12" fillId="0" borderId="3" xfId="0" applyNumberFormat="1" applyFont="1" applyBorder="1" applyAlignment="1">
      <alignment horizontal="right" vertical="center"/>
    </xf>
    <xf numFmtId="0" fontId="12" fillId="0" borderId="34" xfId="6" applyNumberFormat="1" applyFont="1" applyBorder="1" applyAlignment="1">
      <alignment horizontal="right" vertical="center"/>
    </xf>
    <xf numFmtId="0" fontId="12" fillId="0" borderId="3" xfId="6" applyNumberFormat="1" applyFont="1" applyBorder="1" applyAlignment="1">
      <alignment horizontal="right" vertical="center"/>
    </xf>
    <xf numFmtId="4" fontId="12" fillId="4" borderId="4" xfId="0" applyNumberFormat="1" applyFont="1" applyFill="1" applyBorder="1" applyAlignment="1">
      <alignment vertical="center"/>
    </xf>
    <xf numFmtId="43" fontId="5" fillId="4" borderId="5" xfId="5" applyFont="1" applyFill="1" applyBorder="1" applyAlignment="1">
      <alignment vertical="center"/>
    </xf>
    <xf numFmtId="43" fontId="5" fillId="4" borderId="4" xfId="5" applyFont="1" applyFill="1" applyBorder="1" applyAlignment="1">
      <alignment vertical="center" wrapText="1"/>
    </xf>
    <xf numFmtId="43" fontId="5" fillId="4" borderId="4" xfId="5" applyFont="1" applyFill="1" applyBorder="1" applyAlignment="1">
      <alignment vertical="center"/>
    </xf>
    <xf numFmtId="0" fontId="5" fillId="4" borderId="4" xfId="5" applyNumberFormat="1" applyFont="1" applyFill="1" applyBorder="1" applyAlignment="1">
      <alignment vertical="center"/>
    </xf>
    <xf numFmtId="0" fontId="6" fillId="8" borderId="76" xfId="4" applyFont="1" applyFill="1" applyBorder="1" applyAlignment="1">
      <alignment horizontal="left" vertical="center" indent="1"/>
    </xf>
    <xf numFmtId="0" fontId="6" fillId="8" borderId="42" xfId="4" applyFont="1" applyFill="1" applyBorder="1" applyAlignment="1">
      <alignment horizontal="left" vertical="center" indent="1"/>
    </xf>
    <xf numFmtId="0" fontId="6" fillId="8" borderId="95" xfId="4" applyFont="1" applyFill="1" applyBorder="1" applyAlignment="1">
      <alignment horizontal="left" vertical="center" indent="1"/>
    </xf>
    <xf numFmtId="0" fontId="7" fillId="12" borderId="34" xfId="4" applyFont="1" applyFill="1" applyBorder="1" applyAlignment="1">
      <alignment horizontal="center" vertical="center" wrapText="1"/>
    </xf>
    <xf numFmtId="0" fontId="7" fillId="12" borderId="27" xfId="4" applyFont="1" applyFill="1" applyBorder="1" applyAlignment="1">
      <alignment horizontal="center" vertical="center" wrapText="1"/>
    </xf>
    <xf numFmtId="0" fontId="7" fillId="12" borderId="3" xfId="4" applyFont="1" applyFill="1" applyBorder="1" applyAlignment="1">
      <alignment horizontal="center" vertical="center" wrapText="1"/>
    </xf>
    <xf numFmtId="0" fontId="5" fillId="12" borderId="34" xfId="4" applyFont="1" applyFill="1" applyBorder="1" applyAlignment="1">
      <alignment horizontal="center" vertical="center" wrapText="1"/>
    </xf>
    <xf numFmtId="0" fontId="5" fillId="12" borderId="27" xfId="4" applyFont="1" applyFill="1" applyBorder="1" applyAlignment="1">
      <alignment horizontal="center" vertical="center" wrapText="1"/>
    </xf>
    <xf numFmtId="0" fontId="5" fillId="12" borderId="3" xfId="4" applyFont="1" applyFill="1" applyBorder="1" applyAlignment="1">
      <alignment horizontal="center" vertical="center" wrapText="1"/>
    </xf>
    <xf numFmtId="43" fontId="5" fillId="4" borderId="5" xfId="4" applyNumberFormat="1" applyFont="1" applyFill="1" applyBorder="1" applyAlignment="1">
      <alignment horizontal="right" vertical="center"/>
    </xf>
    <xf numFmtId="43" fontId="5" fillId="4" borderId="4" xfId="4" applyNumberFormat="1" applyFont="1" applyFill="1" applyBorder="1" applyAlignment="1">
      <alignment horizontal="right" vertical="center"/>
    </xf>
    <xf numFmtId="0" fontId="12" fillId="12" borderId="4" xfId="4" applyFont="1" applyFill="1" applyBorder="1" applyAlignment="1">
      <alignment horizontal="left" vertical="center" wrapText="1" indent="1"/>
    </xf>
    <xf numFmtId="0" fontId="55" fillId="8" borderId="120" xfId="4" applyFont="1" applyFill="1" applyBorder="1" applyAlignment="1">
      <alignment horizontal="center" vertical="center" wrapText="1"/>
    </xf>
    <xf numFmtId="0" fontId="27" fillId="9" borderId="16" xfId="0" applyFont="1" applyFill="1" applyBorder="1" applyAlignment="1">
      <alignment horizontal="left" vertical="center"/>
    </xf>
    <xf numFmtId="0" fontId="29" fillId="0" borderId="36" xfId="0" applyFont="1" applyBorder="1" applyAlignment="1">
      <alignment horizontal="left" vertical="top" wrapText="1" indent="1"/>
    </xf>
    <xf numFmtId="0" fontId="29" fillId="11" borderId="36" xfId="0" applyFont="1" applyFill="1" applyBorder="1" applyAlignment="1">
      <alignment horizontal="left" vertical="center" wrapText="1" indent="1"/>
    </xf>
    <xf numFmtId="0" fontId="6" fillId="16" borderId="36" xfId="0" applyFont="1" applyFill="1" applyBorder="1" applyAlignment="1">
      <alignment horizontal="left" vertical="center" wrapText="1" indent="1"/>
    </xf>
    <xf numFmtId="0" fontId="6" fillId="16" borderId="36" xfId="0" applyFont="1" applyFill="1" applyBorder="1" applyAlignment="1">
      <alignment horizontal="left" vertical="center" indent="1"/>
    </xf>
    <xf numFmtId="0" fontId="29" fillId="0" borderId="37" xfId="0" applyFont="1" applyBorder="1" applyAlignment="1">
      <alignment horizontal="left" vertical="top" wrapText="1"/>
    </xf>
    <xf numFmtId="0" fontId="29" fillId="0" borderId="38" xfId="0" applyFont="1" applyBorder="1" applyAlignment="1">
      <alignment horizontal="left" vertical="top" wrapText="1"/>
    </xf>
    <xf numFmtId="0" fontId="29" fillId="0" borderId="41" xfId="0" applyFont="1" applyBorder="1" applyAlignment="1">
      <alignment horizontal="left" vertical="top" wrapText="1"/>
    </xf>
    <xf numFmtId="0" fontId="5" fillId="4" borderId="13" xfId="4" applyFont="1" applyFill="1" applyBorder="1" applyAlignment="1">
      <alignment horizontal="left"/>
    </xf>
    <xf numFmtId="0" fontId="5" fillId="4" borderId="14" xfId="4" applyFont="1" applyFill="1" applyBorder="1" applyAlignment="1">
      <alignment horizontal="left"/>
    </xf>
    <xf numFmtId="0" fontId="5" fillId="4" borderId="5" xfId="4" applyFont="1" applyFill="1" applyBorder="1" applyAlignment="1">
      <alignment horizontal="left"/>
    </xf>
    <xf numFmtId="0" fontId="14" fillId="4" borderId="95" xfId="4" applyFont="1" applyFill="1" applyBorder="1" applyAlignment="1">
      <alignment horizontal="left" vertical="center" wrapText="1" indent="1"/>
    </xf>
    <xf numFmtId="0" fontId="14" fillId="4" borderId="7" xfId="4" applyFont="1" applyFill="1" applyBorder="1" applyAlignment="1">
      <alignment horizontal="left" vertical="center" wrapText="1" indent="1"/>
    </xf>
    <xf numFmtId="0" fontId="5" fillId="4" borderId="34" xfId="4" applyFont="1" applyFill="1" applyBorder="1" applyAlignment="1">
      <alignment horizontal="center" vertical="center" wrapText="1"/>
    </xf>
    <xf numFmtId="0" fontId="5" fillId="4" borderId="27" xfId="4" applyFont="1" applyFill="1" applyBorder="1" applyAlignment="1">
      <alignment horizontal="center" vertical="center" wrapText="1"/>
    </xf>
    <xf numFmtId="0" fontId="5" fillId="4" borderId="3" xfId="4" applyFont="1" applyFill="1" applyBorder="1" applyAlignment="1">
      <alignment horizontal="center" vertical="center" wrapText="1"/>
    </xf>
    <xf numFmtId="0" fontId="6" fillId="4" borderId="0" xfId="3" applyFont="1" applyFill="1" applyAlignment="1">
      <alignment horizontal="left" vertical="center"/>
    </xf>
    <xf numFmtId="0" fontId="15" fillId="4" borderId="34" xfId="4" applyFont="1" applyFill="1" applyBorder="1" applyAlignment="1">
      <alignment horizontal="left" vertical="center" wrapText="1" indent="2"/>
    </xf>
    <xf numFmtId="0" fontId="15" fillId="4" borderId="3" xfId="4" applyFont="1" applyFill="1" applyBorder="1" applyAlignment="1">
      <alignment horizontal="left" vertical="center" wrapText="1" indent="2"/>
    </xf>
    <xf numFmtId="0" fontId="9" fillId="4" borderId="0" xfId="4" applyFont="1" applyFill="1" applyAlignment="1">
      <alignment horizontal="left" vertical="center"/>
    </xf>
    <xf numFmtId="0" fontId="5" fillId="4" borderId="4" xfId="4" applyFont="1" applyFill="1" applyBorder="1" applyAlignment="1">
      <alignment horizontal="left" wrapText="1" indent="1"/>
    </xf>
    <xf numFmtId="0" fontId="5" fillId="4" borderId="0" xfId="3" applyFont="1" applyFill="1" applyAlignment="1">
      <alignment horizontal="center" vertical="top"/>
    </xf>
    <xf numFmtId="0" fontId="5" fillId="4" borderId="0" xfId="3" applyFont="1" applyFill="1" applyAlignment="1">
      <alignment horizontal="left" vertical="top" wrapText="1" indent="1"/>
    </xf>
    <xf numFmtId="0" fontId="5" fillId="4" borderId="0" xfId="3" applyFont="1" applyFill="1" applyAlignment="1">
      <alignment horizontal="center" vertical="top" wrapText="1"/>
    </xf>
    <xf numFmtId="0" fontId="5" fillId="4" borderId="0" xfId="3" applyFont="1" applyFill="1" applyAlignment="1">
      <alignment horizontal="left" vertical="top" indent="1"/>
    </xf>
    <xf numFmtId="0" fontId="29" fillId="4" borderId="0" xfId="0" applyFont="1" applyFill="1" applyAlignment="1">
      <alignment horizontal="left" vertical="top" wrapText="1" indent="1"/>
    </xf>
    <xf numFmtId="0" fontId="26" fillId="4" borderId="0" xfId="3" applyFont="1" applyFill="1" applyAlignment="1">
      <alignment horizontal="left" vertical="top" indent="1"/>
    </xf>
    <xf numFmtId="0" fontId="6" fillId="4" borderId="0" xfId="0" applyFont="1" applyFill="1" applyAlignment="1">
      <alignment horizontal="left" vertical="center" wrapText="1" indent="1"/>
    </xf>
    <xf numFmtId="0" fontId="6" fillId="4" borderId="0" xfId="0" applyFont="1" applyFill="1" applyAlignment="1">
      <alignment horizontal="left" vertical="center" indent="1"/>
    </xf>
    <xf numFmtId="0" fontId="6" fillId="4" borderId="0" xfId="0" applyFont="1" applyFill="1" applyAlignment="1">
      <alignment horizontal="right" vertical="center" wrapText="1" indent="1"/>
    </xf>
    <xf numFmtId="0" fontId="26" fillId="4" borderId="0" xfId="3" applyFont="1" applyFill="1" applyAlignment="1">
      <alignment horizontal="left" vertical="center" indent="1"/>
    </xf>
    <xf numFmtId="0" fontId="6" fillId="4" borderId="0" xfId="4" applyFont="1" applyFill="1" applyAlignment="1">
      <alignment horizontal="center" vertical="top" wrapText="1"/>
    </xf>
    <xf numFmtId="0" fontId="6" fillId="4" borderId="0" xfId="3" applyFont="1" applyFill="1" applyAlignment="1">
      <alignment horizontal="left" vertical="center" indent="1"/>
    </xf>
    <xf numFmtId="0" fontId="6" fillId="4" borderId="0" xfId="3" applyFont="1" applyFill="1" applyAlignment="1">
      <alignment horizontal="center" vertical="center" wrapText="1"/>
    </xf>
    <xf numFmtId="0" fontId="6" fillId="8" borderId="95" xfId="4" applyFont="1" applyFill="1" applyBorder="1" applyAlignment="1">
      <alignment horizontal="left" vertical="center" wrapText="1" indent="1"/>
    </xf>
    <xf numFmtId="0" fontId="6" fillId="8" borderId="108" xfId="4" applyFont="1" applyFill="1" applyBorder="1" applyAlignment="1">
      <alignment horizontal="left" vertical="center" wrapText="1" indent="1"/>
    </xf>
    <xf numFmtId="0" fontId="14" fillId="0" borderId="27" xfId="4" applyFont="1" applyBorder="1" applyAlignment="1">
      <alignment horizontal="left" vertical="center" wrapText="1" indent="1"/>
    </xf>
    <xf numFmtId="0" fontId="14" fillId="0" borderId="76" xfId="4" applyFont="1" applyBorder="1" applyAlignment="1">
      <alignment horizontal="left" vertical="center" wrapText="1" indent="1"/>
    </xf>
    <xf numFmtId="0" fontId="14" fillId="0" borderId="58" xfId="4" applyFont="1" applyBorder="1" applyAlignment="1">
      <alignment horizontal="left" vertical="center" wrapText="1" indent="1"/>
    </xf>
    <xf numFmtId="0" fontId="9" fillId="8" borderId="125" xfId="4" applyFont="1" applyFill="1" applyBorder="1" applyAlignment="1">
      <alignment horizontal="left" vertical="center" wrapText="1" indent="1"/>
    </xf>
    <xf numFmtId="0" fontId="9" fillId="8" borderId="2" xfId="4" applyFont="1" applyFill="1" applyBorder="1" applyAlignment="1">
      <alignment horizontal="left" vertical="center" wrapText="1" indent="1"/>
    </xf>
    <xf numFmtId="0" fontId="14" fillId="4" borderId="97" xfId="4" applyFont="1" applyFill="1" applyBorder="1" applyAlignment="1">
      <alignment horizontal="left" vertical="center" wrapText="1" indent="1"/>
    </xf>
    <xf numFmtId="0" fontId="14" fillId="4" borderId="98" xfId="4" applyFont="1" applyFill="1" applyBorder="1" applyAlignment="1">
      <alignment horizontal="left" vertical="center" wrapText="1" indent="1"/>
    </xf>
    <xf numFmtId="0" fontId="7" fillId="4" borderId="34" xfId="4" applyFont="1" applyFill="1" applyBorder="1" applyAlignment="1">
      <alignment horizontal="left" vertical="center" indent="1"/>
    </xf>
    <xf numFmtId="0" fontId="7" fillId="4" borderId="27" xfId="4" applyFont="1" applyFill="1" applyBorder="1" applyAlignment="1">
      <alignment horizontal="left" vertical="center" indent="1"/>
    </xf>
    <xf numFmtId="0" fontId="7" fillId="4" borderId="3" xfId="4" applyFont="1" applyFill="1" applyBorder="1" applyAlignment="1">
      <alignment horizontal="left" vertical="center" indent="1"/>
    </xf>
    <xf numFmtId="0" fontId="6" fillId="8" borderId="27" xfId="4" applyFont="1" applyFill="1" applyBorder="1" applyAlignment="1">
      <alignment horizontal="left" vertical="center" wrapText="1" indent="1"/>
    </xf>
    <xf numFmtId="0" fontId="14" fillId="0" borderId="96" xfId="4" applyFont="1" applyBorder="1" applyAlignment="1">
      <alignment horizontal="left" vertical="center" wrapText="1" indent="1"/>
    </xf>
    <xf numFmtId="0" fontId="14" fillId="0" borderId="0" xfId="4" applyFont="1" applyAlignment="1">
      <alignment horizontal="left" vertical="center" wrapText="1" indent="1"/>
    </xf>
    <xf numFmtId="0" fontId="12" fillId="4" borderId="34" xfId="4" applyFont="1" applyFill="1" applyBorder="1" applyAlignment="1">
      <alignment horizontal="left" vertical="top" wrapText="1" indent="1"/>
    </xf>
    <xf numFmtId="0" fontId="12" fillId="4" borderId="27" xfId="4" applyFont="1" applyFill="1" applyBorder="1" applyAlignment="1">
      <alignment horizontal="left" vertical="top" wrapText="1" indent="1"/>
    </xf>
    <xf numFmtId="0" fontId="12" fillId="4" borderId="3" xfId="4" applyFont="1" applyFill="1" applyBorder="1" applyAlignment="1">
      <alignment horizontal="left" vertical="top" wrapText="1" indent="1"/>
    </xf>
    <xf numFmtId="0" fontId="14" fillId="0" borderId="42" xfId="4" applyFont="1" applyBorder="1" applyAlignment="1">
      <alignment horizontal="left" vertical="center" wrapText="1" indent="1"/>
    </xf>
    <xf numFmtId="0" fontId="14" fillId="0" borderId="95" xfId="4" applyFont="1" applyBorder="1" applyAlignment="1">
      <alignment horizontal="left" vertical="center" wrapText="1" indent="1"/>
    </xf>
    <xf numFmtId="0" fontId="14" fillId="0" borderId="75" xfId="4" applyFont="1" applyBorder="1" applyAlignment="1">
      <alignment horizontal="left" vertical="center" wrapText="1" indent="1"/>
    </xf>
    <xf numFmtId="0" fontId="14" fillId="17" borderId="34" xfId="4" applyFont="1" applyFill="1" applyBorder="1" applyAlignment="1">
      <alignment horizontal="left" vertical="center" wrapText="1" indent="1"/>
    </xf>
    <xf numFmtId="0" fontId="14" fillId="17" borderId="27" xfId="4" applyFont="1" applyFill="1" applyBorder="1" applyAlignment="1">
      <alignment horizontal="left" vertical="center" wrapText="1" indent="1"/>
    </xf>
    <xf numFmtId="0" fontId="14" fillId="17" borderId="3" xfId="4" applyFont="1" applyFill="1" applyBorder="1" applyAlignment="1">
      <alignment horizontal="left" vertical="center" wrapText="1" indent="1"/>
    </xf>
    <xf numFmtId="0" fontId="12" fillId="4" borderId="4" xfId="4" applyFont="1" applyFill="1" applyBorder="1" applyAlignment="1">
      <alignment horizontal="left" vertical="top" wrapText="1" indent="1"/>
    </xf>
    <xf numFmtId="0" fontId="7" fillId="4" borderId="4" xfId="4" applyFont="1" applyFill="1" applyBorder="1" applyAlignment="1">
      <alignment horizontal="left" vertical="center" indent="1"/>
    </xf>
    <xf numFmtId="0" fontId="6" fillId="8" borderId="76" xfId="4" applyFont="1" applyFill="1" applyBorder="1" applyAlignment="1">
      <alignment horizontal="left" vertical="center" wrapText="1" indent="1"/>
    </xf>
    <xf numFmtId="0" fontId="5" fillId="0" borderId="84" xfId="2" applyFont="1" applyBorder="1" applyAlignment="1">
      <alignment horizontal="center"/>
    </xf>
    <xf numFmtId="0" fontId="5" fillId="0" borderId="19" xfId="2" applyFont="1" applyBorder="1" applyAlignment="1">
      <alignment horizontal="center"/>
    </xf>
    <xf numFmtId="0" fontId="5" fillId="0" borderId="85" xfId="2" applyFont="1" applyBorder="1" applyAlignment="1">
      <alignment horizontal="center"/>
    </xf>
    <xf numFmtId="0" fontId="14" fillId="4" borderId="13" xfId="4" applyFont="1" applyFill="1" applyBorder="1" applyAlignment="1">
      <alignment horizontal="center" vertical="center" wrapText="1"/>
    </xf>
    <xf numFmtId="0" fontId="14" fillId="4" borderId="14" xfId="4" applyFont="1" applyFill="1" applyBorder="1" applyAlignment="1">
      <alignment horizontal="center" vertical="center" wrapText="1"/>
    </xf>
    <xf numFmtId="0" fontId="40" fillId="0" borderId="2" xfId="4" applyFont="1" applyBorder="1" applyAlignment="1">
      <alignment horizontal="left" vertical="center"/>
    </xf>
    <xf numFmtId="0" fontId="15" fillId="0" borderId="4" xfId="4" applyFont="1" applyBorder="1" applyAlignment="1">
      <alignment horizontal="left" vertical="center" wrapText="1" indent="2"/>
    </xf>
    <xf numFmtId="0" fontId="6" fillId="8" borderId="124" xfId="4" applyFont="1" applyFill="1" applyBorder="1" applyAlignment="1">
      <alignment horizontal="left" vertical="center" wrapText="1" indent="1"/>
    </xf>
    <xf numFmtId="0" fontId="6" fillId="8" borderId="4" xfId="4" applyFont="1" applyFill="1" applyBorder="1" applyAlignment="1">
      <alignment horizontal="left" vertical="center" wrapText="1" indent="1"/>
    </xf>
    <xf numFmtId="0" fontId="5" fillId="0" borderId="51" xfId="2" applyFont="1" applyBorder="1" applyAlignment="1">
      <alignment horizontal="center"/>
    </xf>
    <xf numFmtId="0" fontId="5" fillId="0" borderId="0" xfId="2" applyFont="1" applyAlignment="1">
      <alignment horizontal="center"/>
    </xf>
    <xf numFmtId="0" fontId="5" fillId="0" borderId="79" xfId="2" applyFont="1" applyBorder="1" applyAlignment="1">
      <alignment horizontal="center"/>
    </xf>
    <xf numFmtId="0" fontId="5" fillId="0" borderId="35" xfId="2" applyFont="1" applyBorder="1" applyAlignment="1">
      <alignment horizontal="center" vertical="top" wrapText="1"/>
    </xf>
    <xf numFmtId="0" fontId="5" fillId="0" borderId="80" xfId="2" applyFont="1" applyBorder="1" applyAlignment="1">
      <alignment horizontal="center" vertical="top" wrapText="1"/>
    </xf>
    <xf numFmtId="0" fontId="5" fillId="0" borderId="81" xfId="2" applyFont="1" applyBorder="1" applyAlignment="1">
      <alignment horizontal="center" vertical="top" wrapText="1"/>
    </xf>
    <xf numFmtId="0" fontId="5" fillId="0" borderId="50" xfId="2" applyFont="1" applyBorder="1" applyAlignment="1">
      <alignment horizontal="center"/>
    </xf>
    <xf numFmtId="0" fontId="5" fillId="0" borderId="55" xfId="2" applyFont="1" applyBorder="1" applyAlignment="1">
      <alignment horizontal="center"/>
    </xf>
    <xf numFmtId="0" fontId="41" fillId="0" borderId="53" xfId="2" applyFont="1" applyBorder="1" applyAlignment="1">
      <alignment horizontal="left" vertical="top" wrapText="1" indent="1"/>
    </xf>
    <xf numFmtId="0" fontId="41" fillId="0" borderId="55" xfId="2" applyFont="1" applyBorder="1" applyAlignment="1">
      <alignment horizontal="left" vertical="top" wrapText="1" indent="1"/>
    </xf>
    <xf numFmtId="0" fontId="5" fillId="0" borderId="0" xfId="2" applyFont="1" applyAlignment="1">
      <alignment horizontal="left" vertical="top" wrapText="1" indent="1"/>
    </xf>
    <xf numFmtId="0" fontId="5" fillId="0" borderId="79" xfId="2" applyFont="1" applyBorder="1" applyAlignment="1">
      <alignment horizontal="left" vertical="top" wrapText="1" indent="1"/>
    </xf>
    <xf numFmtId="0" fontId="5" fillId="0" borderId="78" xfId="3" applyFont="1" applyBorder="1" applyAlignment="1">
      <alignment horizontal="center" vertical="top" wrapText="1"/>
    </xf>
    <xf numFmtId="0" fontId="5" fillId="0" borderId="0" xfId="3" applyFont="1" applyAlignment="1">
      <alignment horizontal="center" vertical="top" wrapText="1"/>
    </xf>
    <xf numFmtId="0" fontId="5" fillId="0" borderId="79" xfId="3" applyFont="1" applyBorder="1" applyAlignment="1">
      <alignment horizontal="center" vertical="top" wrapText="1"/>
    </xf>
    <xf numFmtId="0" fontId="5" fillId="0" borderId="35" xfId="2" applyFont="1" applyBorder="1" applyAlignment="1">
      <alignment horizontal="left" vertical="top" wrapText="1" indent="1"/>
    </xf>
    <xf numFmtId="0" fontId="5" fillId="0" borderId="80" xfId="2" applyFont="1" applyBorder="1" applyAlignment="1">
      <alignment horizontal="left" vertical="top" wrapText="1" indent="1"/>
    </xf>
    <xf numFmtId="0" fontId="5" fillId="0" borderId="81" xfId="2" applyFont="1" applyBorder="1" applyAlignment="1">
      <alignment horizontal="left" vertical="top" wrapText="1" indent="1"/>
    </xf>
    <xf numFmtId="0" fontId="41" fillId="0" borderId="35" xfId="2" applyFont="1" applyBorder="1" applyAlignment="1">
      <alignment horizontal="left" vertical="top" wrapText="1" indent="1"/>
    </xf>
    <xf numFmtId="0" fontId="41" fillId="0" borderId="80" xfId="2" applyFont="1" applyBorder="1" applyAlignment="1">
      <alignment horizontal="left" vertical="top" wrapText="1" indent="1"/>
    </xf>
    <xf numFmtId="0" fontId="41" fillId="0" borderId="81" xfId="2" applyFont="1" applyBorder="1" applyAlignment="1">
      <alignment horizontal="left" vertical="top" wrapText="1" indent="1"/>
    </xf>
    <xf numFmtId="0" fontId="5" fillId="0" borderId="54" xfId="2" applyFont="1" applyBorder="1" applyAlignment="1">
      <alignment horizontal="left" vertical="top" wrapText="1" indent="1"/>
    </xf>
    <xf numFmtId="0" fontId="41" fillId="0" borderId="50" xfId="2" applyFont="1" applyBorder="1" applyAlignment="1">
      <alignment horizontal="left" vertical="top" wrapText="1" indent="1"/>
    </xf>
    <xf numFmtId="0" fontId="5" fillId="0" borderId="82" xfId="2" applyFont="1" applyBorder="1" applyAlignment="1">
      <alignment horizontal="left" vertical="top" wrapText="1" indent="1"/>
    </xf>
    <xf numFmtId="0" fontId="5" fillId="0" borderId="47" xfId="3" applyFont="1" applyBorder="1" applyAlignment="1">
      <alignment horizontal="center" vertical="top" wrapText="1"/>
    </xf>
    <xf numFmtId="0" fontId="5" fillId="0" borderId="51" xfId="2" applyFont="1" applyBorder="1" applyAlignment="1">
      <alignment horizontal="left" vertical="top" wrapText="1" indent="1"/>
    </xf>
    <xf numFmtId="0" fontId="5" fillId="0" borderId="78" xfId="2" applyFont="1" applyBorder="1" applyAlignment="1">
      <alignment horizontal="center" vertical="top" wrapText="1"/>
    </xf>
    <xf numFmtId="0" fontId="5" fillId="0" borderId="0" xfId="2" applyFont="1" applyAlignment="1">
      <alignment horizontal="center" vertical="top" wrapText="1"/>
    </xf>
    <xf numFmtId="0" fontId="41" fillId="4" borderId="33" xfId="2" applyFont="1" applyFill="1" applyBorder="1" applyAlignment="1">
      <alignment horizontal="left" vertical="top" wrapText="1" indent="1"/>
    </xf>
    <xf numFmtId="0" fontId="5" fillId="0" borderId="33" xfId="2" applyFont="1" applyBorder="1" applyAlignment="1">
      <alignment horizontal="left" vertical="top" wrapText="1" indent="1"/>
    </xf>
    <xf numFmtId="0" fontId="5" fillId="0" borderId="35" xfId="3" applyFont="1" applyBorder="1" applyAlignment="1">
      <alignment horizontal="center" vertical="top" wrapText="1"/>
    </xf>
    <xf numFmtId="0" fontId="5" fillId="0" borderId="80" xfId="3" applyFont="1" applyBorder="1" applyAlignment="1">
      <alignment horizontal="center" vertical="top" wrapText="1"/>
    </xf>
    <xf numFmtId="0" fontId="5" fillId="0" borderId="81" xfId="3" applyFont="1" applyBorder="1" applyAlignment="1">
      <alignment horizontal="center" vertical="top" wrapText="1"/>
    </xf>
    <xf numFmtId="0" fontId="5" fillId="0" borderId="52" xfId="2" applyFont="1" applyBorder="1" applyAlignment="1">
      <alignment horizontal="center" vertical="top" wrapText="1"/>
    </xf>
    <xf numFmtId="0" fontId="5" fillId="0" borderId="57" xfId="2" applyFont="1" applyBorder="1" applyAlignment="1">
      <alignment horizontal="center" vertical="top" wrapText="1"/>
    </xf>
    <xf numFmtId="0" fontId="5" fillId="0" borderId="56" xfId="2" applyFont="1" applyBorder="1" applyAlignment="1">
      <alignment horizontal="center" vertical="top" wrapText="1"/>
    </xf>
    <xf numFmtId="0" fontId="5" fillId="0" borderId="53" xfId="2" applyFont="1" applyBorder="1" applyAlignment="1">
      <alignment horizontal="center"/>
    </xf>
    <xf numFmtId="0" fontId="41" fillId="0" borderId="51" xfId="2" applyFont="1" applyBorder="1" applyAlignment="1">
      <alignment horizontal="left" vertical="top" wrapText="1" indent="1"/>
    </xf>
    <xf numFmtId="0" fontId="41" fillId="0" borderId="0" xfId="2" applyFont="1" applyAlignment="1">
      <alignment horizontal="left" vertical="top" wrapText="1" indent="1"/>
    </xf>
    <xf numFmtId="0" fontId="41" fillId="0" borderId="79" xfId="2" applyFont="1" applyBorder="1" applyAlignment="1">
      <alignment horizontal="left" vertical="top" wrapText="1" indent="1"/>
    </xf>
    <xf numFmtId="0" fontId="5" fillId="0" borderId="83" xfId="2" applyFont="1" applyBorder="1" applyAlignment="1">
      <alignment horizontal="left" vertical="top" wrapText="1" indent="1"/>
    </xf>
    <xf numFmtId="0" fontId="12" fillId="12" borderId="34" xfId="4" applyFont="1" applyFill="1" applyBorder="1" applyAlignment="1">
      <alignment horizontal="left" vertical="center" wrapText="1" indent="1"/>
    </xf>
    <xf numFmtId="0" fontId="12" fillId="12" borderId="27" xfId="4" applyFont="1" applyFill="1" applyBorder="1" applyAlignment="1">
      <alignment horizontal="left" vertical="center" wrapText="1" indent="1"/>
    </xf>
    <xf numFmtId="0" fontId="12" fillId="12" borderId="3" xfId="4" applyFont="1" applyFill="1" applyBorder="1" applyAlignment="1">
      <alignment horizontal="left" vertical="center" wrapText="1" indent="1"/>
    </xf>
    <xf numFmtId="0" fontId="10" fillId="0" borderId="3" xfId="4" applyFont="1" applyBorder="1" applyAlignment="1">
      <alignment horizontal="left" vertical="center" wrapText="1" indent="1"/>
    </xf>
    <xf numFmtId="0" fontId="6" fillId="8" borderId="123" xfId="4" applyFont="1" applyFill="1" applyBorder="1" applyAlignment="1">
      <alignment horizontal="center" vertical="top" wrapText="1"/>
    </xf>
    <xf numFmtId="0" fontId="6" fillId="8" borderId="27" xfId="4" applyFont="1" applyFill="1" applyBorder="1" applyAlignment="1">
      <alignment horizontal="center" vertical="top" wrapText="1"/>
    </xf>
    <xf numFmtId="0" fontId="6" fillId="8" borderId="124" xfId="4" applyFont="1" applyFill="1" applyBorder="1" applyAlignment="1">
      <alignment horizontal="center" vertical="top" wrapText="1"/>
    </xf>
    <xf numFmtId="0" fontId="5" fillId="17" borderId="34" xfId="4" applyFont="1" applyFill="1" applyBorder="1" applyAlignment="1">
      <alignment horizontal="center" vertical="center" wrapText="1"/>
    </xf>
    <xf numFmtId="0" fontId="5" fillId="17" borderId="3" xfId="4" applyFont="1" applyFill="1" applyBorder="1" applyAlignment="1">
      <alignment horizontal="center" vertical="center" wrapText="1"/>
    </xf>
    <xf numFmtId="9" fontId="7" fillId="4" borderId="34" xfId="1" applyFont="1" applyFill="1" applyBorder="1" applyAlignment="1">
      <alignment horizontal="right" vertical="center" wrapText="1"/>
    </xf>
    <xf numFmtId="9" fontId="7" fillId="4" borderId="3" xfId="1" applyFont="1" applyFill="1" applyBorder="1" applyAlignment="1">
      <alignment horizontal="right" vertical="center" wrapText="1"/>
    </xf>
    <xf numFmtId="0" fontId="7" fillId="17" borderId="76" xfId="4" applyFont="1" applyFill="1" applyBorder="1" applyAlignment="1">
      <alignment horizontal="center" vertical="center"/>
    </xf>
    <xf numFmtId="0" fontId="7" fillId="17" borderId="58" xfId="4" applyFont="1" applyFill="1" applyBorder="1" applyAlignment="1">
      <alignment horizontal="center" vertical="center"/>
    </xf>
    <xf numFmtId="0" fontId="7" fillId="17" borderId="42" xfId="4" applyFont="1" applyFill="1" applyBorder="1" applyAlignment="1">
      <alignment horizontal="center" vertical="center"/>
    </xf>
    <xf numFmtId="0" fontId="14" fillId="0" borderId="4" xfId="4" applyFont="1" applyBorder="1" applyAlignment="1">
      <alignment horizontal="left" vertical="center" wrapText="1" indent="2"/>
    </xf>
    <xf numFmtId="0" fontId="52" fillId="4" borderId="4" xfId="4" applyFont="1" applyFill="1" applyBorder="1" applyAlignment="1">
      <alignment horizontal="left" vertical="center" wrapText="1" indent="1"/>
    </xf>
    <xf numFmtId="0" fontId="40" fillId="4" borderId="0" xfId="4" applyFont="1" applyFill="1" applyAlignment="1">
      <alignment horizontal="left" vertical="center"/>
    </xf>
    <xf numFmtId="0" fontId="14" fillId="4" borderId="75" xfId="4" applyFont="1" applyFill="1" applyBorder="1" applyAlignment="1">
      <alignment horizontal="left" vertical="center" wrapText="1" indent="1"/>
    </xf>
    <xf numFmtId="0" fontId="9" fillId="8" borderId="58" xfId="4" applyFont="1" applyFill="1" applyBorder="1" applyAlignment="1">
      <alignment horizontal="left" vertical="center" wrapText="1" indent="1"/>
    </xf>
    <xf numFmtId="0" fontId="9" fillId="8" borderId="43" xfId="4" applyFont="1" applyFill="1" applyBorder="1" applyAlignment="1">
      <alignment horizontal="left" vertical="center" wrapText="1" indent="1"/>
    </xf>
    <xf numFmtId="44" fontId="5" fillId="17" borderId="34" xfId="4" applyNumberFormat="1" applyFont="1" applyFill="1" applyBorder="1" applyAlignment="1">
      <alignment horizontal="center" vertical="center" wrapText="1"/>
    </xf>
    <xf numFmtId="44" fontId="5" fillId="17" borderId="27" xfId="4" applyNumberFormat="1" applyFont="1" applyFill="1" applyBorder="1" applyAlignment="1">
      <alignment horizontal="center" vertical="center" wrapText="1"/>
    </xf>
    <xf numFmtId="44" fontId="5" fillId="17" borderId="3" xfId="4" applyNumberFormat="1" applyFont="1" applyFill="1" applyBorder="1" applyAlignment="1">
      <alignment horizontal="center" vertical="center" wrapText="1"/>
    </xf>
    <xf numFmtId="0" fontId="40" fillId="4" borderId="2" xfId="4" applyFont="1" applyFill="1" applyBorder="1" applyAlignment="1">
      <alignment horizontal="left" vertical="center"/>
    </xf>
    <xf numFmtId="0" fontId="12" fillId="17" borderId="34" xfId="4" applyFont="1" applyFill="1" applyBorder="1" applyAlignment="1">
      <alignment horizontal="center" vertical="center" wrapText="1"/>
    </xf>
    <xf numFmtId="0" fontId="12" fillId="17" borderId="27" xfId="4" applyFont="1" applyFill="1" applyBorder="1" applyAlignment="1">
      <alignment horizontal="center" vertical="center" wrapText="1"/>
    </xf>
    <xf numFmtId="0" fontId="12" fillId="17" borderId="3" xfId="4" applyFont="1" applyFill="1" applyBorder="1" applyAlignment="1">
      <alignment horizontal="center" vertical="center" wrapText="1"/>
    </xf>
    <xf numFmtId="0" fontId="15" fillId="4" borderId="4" xfId="4" applyFont="1" applyFill="1" applyBorder="1" applyAlignment="1">
      <alignment horizontal="left" vertical="center" wrapText="1" indent="2"/>
    </xf>
    <xf numFmtId="9" fontId="7" fillId="4" borderId="34" xfId="1" applyFont="1" applyFill="1" applyBorder="1" applyAlignment="1">
      <alignment horizontal="center" vertical="center" wrapText="1"/>
    </xf>
    <xf numFmtId="9" fontId="7" fillId="4" borderId="27" xfId="1" applyFont="1" applyFill="1" applyBorder="1" applyAlignment="1">
      <alignment horizontal="center" vertical="center" wrapText="1"/>
    </xf>
    <xf numFmtId="9" fontId="7" fillId="4" borderId="3" xfId="1" applyFont="1" applyFill="1" applyBorder="1" applyAlignment="1">
      <alignment horizontal="center" vertical="center" wrapText="1"/>
    </xf>
    <xf numFmtId="0" fontId="14" fillId="17" borderId="34" xfId="4" applyFont="1" applyFill="1" applyBorder="1" applyAlignment="1">
      <alignment horizontal="center" vertical="center" wrapText="1"/>
    </xf>
    <xf numFmtId="0" fontId="14" fillId="17" borderId="27" xfId="4" applyFont="1" applyFill="1" applyBorder="1" applyAlignment="1">
      <alignment horizontal="center" vertical="center" wrapText="1"/>
    </xf>
    <xf numFmtId="0" fontId="14" fillId="17" borderId="3" xfId="4" applyFont="1" applyFill="1" applyBorder="1" applyAlignment="1">
      <alignment horizontal="center" vertical="center" wrapText="1"/>
    </xf>
    <xf numFmtId="9" fontId="7" fillId="12" borderId="34" xfId="1" applyFont="1" applyFill="1" applyBorder="1" applyAlignment="1">
      <alignment horizontal="center" vertical="center" wrapText="1"/>
    </xf>
    <xf numFmtId="9" fontId="7" fillId="12" borderId="27" xfId="1" applyFont="1" applyFill="1" applyBorder="1" applyAlignment="1">
      <alignment horizontal="center" vertical="center" wrapText="1"/>
    </xf>
    <xf numFmtId="9" fontId="7" fillId="12" borderId="3" xfId="1" applyFont="1" applyFill="1" applyBorder="1" applyAlignment="1">
      <alignment horizontal="center" vertical="center" wrapText="1"/>
    </xf>
    <xf numFmtId="1" fontId="7" fillId="4" borderId="34" xfId="6" applyNumberFormat="1" applyFont="1" applyFill="1" applyBorder="1" applyAlignment="1">
      <alignment horizontal="center" vertical="center" wrapText="1"/>
    </xf>
    <xf numFmtId="1" fontId="7" fillId="4" borderId="27" xfId="6" applyNumberFormat="1" applyFont="1" applyFill="1" applyBorder="1" applyAlignment="1">
      <alignment horizontal="center" vertical="center" wrapText="1"/>
    </xf>
    <xf numFmtId="1" fontId="7" fillId="4" borderId="3" xfId="6" applyNumberFormat="1" applyFont="1" applyFill="1" applyBorder="1" applyAlignment="1">
      <alignment horizontal="center" vertical="center" wrapText="1"/>
    </xf>
    <xf numFmtId="2" fontId="5" fillId="12" borderId="34" xfId="6" applyNumberFormat="1" applyFont="1" applyFill="1" applyBorder="1" applyAlignment="1">
      <alignment horizontal="center" vertical="center"/>
    </xf>
    <xf numFmtId="2" fontId="5" fillId="12" borderId="27" xfId="6" applyNumberFormat="1" applyFont="1" applyFill="1" applyBorder="1" applyAlignment="1">
      <alignment horizontal="center" vertical="center"/>
    </xf>
    <xf numFmtId="2" fontId="5" fillId="12" borderId="3" xfId="6" applyNumberFormat="1" applyFont="1" applyFill="1" applyBorder="1" applyAlignment="1">
      <alignment horizontal="center" vertical="center"/>
    </xf>
    <xf numFmtId="1" fontId="7" fillId="12" borderId="34" xfId="1" applyNumberFormat="1" applyFont="1" applyFill="1" applyBorder="1" applyAlignment="1">
      <alignment horizontal="center" vertical="center" wrapText="1"/>
    </xf>
    <xf numFmtId="1" fontId="7" fillId="12" borderId="27" xfId="1" applyNumberFormat="1" applyFont="1" applyFill="1" applyBorder="1" applyAlignment="1">
      <alignment horizontal="center" vertical="center" wrapText="1"/>
    </xf>
    <xf numFmtId="1" fontId="7" fillId="12" borderId="3" xfId="1" applyNumberFormat="1" applyFont="1" applyFill="1" applyBorder="1" applyAlignment="1">
      <alignment horizontal="center" vertical="center" wrapText="1"/>
    </xf>
    <xf numFmtId="0" fontId="15" fillId="4" borderId="5" xfId="4" applyFont="1" applyFill="1" applyBorder="1" applyAlignment="1">
      <alignment horizontal="left" vertical="center" wrapText="1" indent="2"/>
    </xf>
    <xf numFmtId="0" fontId="7" fillId="4" borderId="4" xfId="4" applyFont="1" applyFill="1" applyBorder="1" applyAlignment="1">
      <alignment horizontal="left" vertical="center" wrapText="1" indent="1"/>
    </xf>
    <xf numFmtId="0" fontId="48" fillId="4" borderId="0" xfId="4" applyFont="1" applyFill="1" applyAlignment="1">
      <alignment horizontal="left" vertical="center"/>
    </xf>
    <xf numFmtId="0" fontId="5" fillId="0" borderId="86" xfId="3" applyFont="1" applyBorder="1" applyAlignment="1">
      <alignment horizontal="center" vertical="top" wrapText="1"/>
    </xf>
    <xf numFmtId="0" fontId="9" fillId="13" borderId="30" xfId="4" applyFont="1" applyFill="1" applyBorder="1" applyAlignment="1">
      <alignment horizontal="left" vertical="center" wrapText="1"/>
    </xf>
    <xf numFmtId="0" fontId="9" fillId="13" borderId="29" xfId="4" applyFont="1" applyFill="1" applyBorder="1" applyAlignment="1">
      <alignment horizontal="left" vertical="center" wrapText="1"/>
    </xf>
    <xf numFmtId="0" fontId="6" fillId="13" borderId="10" xfId="3" applyFont="1" applyFill="1" applyBorder="1" applyAlignment="1">
      <alignment horizontal="left" vertical="center"/>
    </xf>
    <xf numFmtId="0" fontId="14" fillId="7" borderId="4" xfId="4" applyFont="1" applyFill="1" applyBorder="1" applyAlignment="1">
      <alignment horizontal="left" vertical="center" wrapText="1" indent="1"/>
    </xf>
    <xf numFmtId="0" fontId="7" fillId="0" borderId="4" xfId="4" applyFont="1" applyBorder="1" applyAlignment="1">
      <alignment horizontal="center" vertical="top" wrapText="1"/>
    </xf>
    <xf numFmtId="0" fontId="5" fillId="0" borderId="4" xfId="4" applyFont="1" applyBorder="1" applyAlignment="1">
      <alignment horizontal="left" vertical="top" wrapText="1"/>
    </xf>
    <xf numFmtId="0" fontId="26" fillId="9" borderId="26" xfId="3" applyFont="1" applyFill="1" applyBorder="1" applyAlignment="1">
      <alignment horizontal="left" vertical="center"/>
    </xf>
    <xf numFmtId="0" fontId="26" fillId="0" borderId="86" xfId="3" applyFont="1" applyBorder="1" applyAlignment="1">
      <alignment horizontal="left" vertical="top"/>
    </xf>
    <xf numFmtId="0" fontId="5" fillId="0" borderId="86" xfId="3" applyFont="1" applyBorder="1" applyAlignment="1">
      <alignment horizontal="left" vertical="top" wrapText="1"/>
    </xf>
    <xf numFmtId="0" fontId="10" fillId="6" borderId="3" xfId="4" applyFont="1" applyFill="1" applyBorder="1" applyAlignment="1">
      <alignment horizontal="left" vertical="center" wrapText="1" indent="1"/>
    </xf>
    <xf numFmtId="0" fontId="10" fillId="6" borderId="4" xfId="4" applyFont="1" applyFill="1" applyBorder="1" applyAlignment="1">
      <alignment horizontal="left" vertical="center" wrapText="1" indent="1"/>
    </xf>
    <xf numFmtId="1" fontId="7" fillId="12" borderId="34" xfId="6" applyNumberFormat="1" applyFont="1" applyFill="1" applyBorder="1" applyAlignment="1">
      <alignment horizontal="center" vertical="center" wrapText="1"/>
    </xf>
    <xf numFmtId="1" fontId="7" fillId="12" borderId="27" xfId="6" applyNumberFormat="1" applyFont="1" applyFill="1" applyBorder="1" applyAlignment="1">
      <alignment horizontal="center" vertical="center" wrapText="1"/>
    </xf>
    <xf numFmtId="1" fontId="7" fillId="12" borderId="3" xfId="6" applyNumberFormat="1" applyFont="1" applyFill="1" applyBorder="1" applyAlignment="1">
      <alignment horizontal="center" vertical="center" wrapText="1"/>
    </xf>
    <xf numFmtId="2" fontId="7" fillId="12" borderId="34" xfId="6" applyNumberFormat="1" applyFont="1" applyFill="1" applyBorder="1" applyAlignment="1">
      <alignment horizontal="center" vertical="center" wrapText="1"/>
    </xf>
    <xf numFmtId="2" fontId="7" fillId="12" borderId="27" xfId="6" applyNumberFormat="1" applyFont="1" applyFill="1" applyBorder="1" applyAlignment="1">
      <alignment horizontal="center" vertical="center" wrapText="1"/>
    </xf>
    <xf numFmtId="2" fontId="7" fillId="12" borderId="3" xfId="6" applyNumberFormat="1" applyFont="1" applyFill="1" applyBorder="1" applyAlignment="1">
      <alignment horizontal="center" vertical="center" wrapText="1"/>
    </xf>
    <xf numFmtId="9" fontId="7" fillId="17" borderId="34" xfId="1" applyFont="1" applyFill="1" applyBorder="1" applyAlignment="1">
      <alignment horizontal="center" vertical="center" wrapText="1"/>
    </xf>
    <xf numFmtId="9" fontId="7" fillId="17" borderId="27" xfId="1" applyFont="1" applyFill="1" applyBorder="1" applyAlignment="1">
      <alignment horizontal="center" vertical="center" wrapText="1"/>
    </xf>
    <xf numFmtId="9" fontId="7" fillId="17" borderId="3" xfId="1" applyFont="1" applyFill="1" applyBorder="1" applyAlignment="1">
      <alignment horizontal="center" vertical="center" wrapText="1"/>
    </xf>
    <xf numFmtId="0" fontId="9" fillId="8" borderId="4" xfId="4" applyFont="1" applyFill="1" applyBorder="1" applyAlignment="1">
      <alignment horizontal="center" vertical="top" wrapText="1"/>
    </xf>
    <xf numFmtId="2" fontId="7" fillId="4" borderId="4" xfId="4" applyNumberFormat="1" applyFont="1" applyFill="1" applyBorder="1" applyAlignment="1">
      <alignment horizontal="right" vertical="top" wrapText="1" indent="1"/>
    </xf>
    <xf numFmtId="2" fontId="7" fillId="12" borderId="4" xfId="1" applyNumberFormat="1" applyFont="1" applyFill="1" applyBorder="1" applyAlignment="1">
      <alignment horizontal="center" vertical="center" wrapText="1"/>
    </xf>
    <xf numFmtId="2" fontId="7" fillId="4" borderId="34" xfId="1" applyNumberFormat="1" applyFont="1" applyFill="1" applyBorder="1" applyAlignment="1">
      <alignment horizontal="right" vertical="top" wrapText="1" indent="1"/>
    </xf>
    <xf numFmtId="2" fontId="7" fillId="4" borderId="27" xfId="1" applyNumberFormat="1" applyFont="1" applyFill="1" applyBorder="1" applyAlignment="1">
      <alignment horizontal="right" vertical="top" wrapText="1" indent="1"/>
    </xf>
    <xf numFmtId="2" fontId="7" fillId="4" borderId="3" xfId="1" applyNumberFormat="1" applyFont="1" applyFill="1" applyBorder="1" applyAlignment="1">
      <alignment horizontal="right" vertical="top" wrapText="1" indent="1"/>
    </xf>
    <xf numFmtId="2" fontId="7" fillId="4" borderId="4" xfId="1" applyNumberFormat="1" applyFont="1" applyFill="1" applyBorder="1" applyAlignment="1">
      <alignment horizontal="right" vertical="top" wrapText="1" indent="1"/>
    </xf>
    <xf numFmtId="0" fontId="9" fillId="8" borderId="13" xfId="4" applyFont="1" applyFill="1" applyBorder="1" applyAlignment="1">
      <alignment horizontal="center" vertical="center" wrapText="1"/>
    </xf>
    <xf numFmtId="0" fontId="9" fillId="8" borderId="5" xfId="4" applyFont="1" applyFill="1" applyBorder="1" applyAlignment="1">
      <alignment horizontal="center" vertical="center" wrapText="1"/>
    </xf>
    <xf numFmtId="0" fontId="7" fillId="17" borderId="27" xfId="4" applyFont="1" applyFill="1" applyBorder="1" applyAlignment="1">
      <alignment horizontal="center" vertical="center" wrapText="1"/>
    </xf>
    <xf numFmtId="2" fontId="7" fillId="17" borderId="34" xfId="1" applyNumberFormat="1" applyFont="1" applyFill="1" applyBorder="1" applyAlignment="1">
      <alignment horizontal="center" vertical="top" wrapText="1"/>
    </xf>
    <xf numFmtId="2" fontId="7" fillId="17" borderId="27" xfId="1" applyNumberFormat="1" applyFont="1" applyFill="1" applyBorder="1" applyAlignment="1">
      <alignment horizontal="center" vertical="top" wrapText="1"/>
    </xf>
    <xf numFmtId="2" fontId="7" fillId="17" borderId="3" xfId="1" applyNumberFormat="1" applyFont="1" applyFill="1" applyBorder="1" applyAlignment="1">
      <alignment horizontal="center" vertical="top" wrapText="1"/>
    </xf>
    <xf numFmtId="0" fontId="7" fillId="0" borderId="39" xfId="0" applyFont="1" applyBorder="1" applyAlignment="1">
      <alignment horizontal="left" wrapText="1" indent="1"/>
    </xf>
    <xf numFmtId="0" fontId="7" fillId="0" borderId="46" xfId="0" applyFont="1" applyBorder="1" applyAlignment="1">
      <alignment horizontal="left" wrapText="1" indent="1"/>
    </xf>
    <xf numFmtId="0" fontId="7" fillId="0" borderId="40" xfId="0" applyFont="1" applyBorder="1" applyAlignment="1">
      <alignment horizontal="left" wrapText="1" indent="1"/>
    </xf>
    <xf numFmtId="0" fontId="7" fillId="0" borderId="34" xfId="4" applyFont="1" applyBorder="1" applyAlignment="1">
      <alignment horizontal="left" vertical="top" wrapText="1" indent="1"/>
    </xf>
    <xf numFmtId="0" fontId="6" fillId="16" borderId="104" xfId="0" applyFont="1" applyFill="1" applyBorder="1" applyAlignment="1">
      <alignment horizontal="left" vertical="center" wrapText="1" indent="1"/>
    </xf>
    <xf numFmtId="0" fontId="6" fillId="16" borderId="105" xfId="0" applyFont="1" applyFill="1" applyBorder="1" applyAlignment="1">
      <alignment horizontal="left" vertical="center" wrapText="1" indent="1"/>
    </xf>
    <xf numFmtId="0" fontId="6" fillId="16" borderId="106" xfId="0" applyFont="1" applyFill="1" applyBorder="1" applyAlignment="1">
      <alignment horizontal="left" vertical="center" wrapText="1" indent="1"/>
    </xf>
    <xf numFmtId="0" fontId="29" fillId="11" borderId="39" xfId="0" applyFont="1" applyFill="1" applyBorder="1" applyAlignment="1">
      <alignment horizontal="left" vertical="center" wrapText="1" indent="1"/>
    </xf>
    <xf numFmtId="0" fontId="29" fillId="11" borderId="46" xfId="0" applyFont="1" applyFill="1" applyBorder="1" applyAlignment="1">
      <alignment horizontal="left" vertical="center" wrapText="1" indent="1"/>
    </xf>
    <xf numFmtId="0" fontId="29" fillId="11" borderId="40" xfId="0" applyFont="1" applyFill="1" applyBorder="1" applyAlignment="1">
      <alignment horizontal="left" vertical="center" wrapText="1" indent="1"/>
    </xf>
    <xf numFmtId="168" fontId="7" fillId="0" borderId="39" xfId="0" applyNumberFormat="1" applyFont="1" applyBorder="1" applyAlignment="1">
      <alignment horizontal="left" wrapText="1" indent="1"/>
    </xf>
    <xf numFmtId="168" fontId="7" fillId="0" borderId="46" xfId="0" applyNumberFormat="1" applyFont="1" applyBorder="1" applyAlignment="1">
      <alignment horizontal="left" wrapText="1" indent="1"/>
    </xf>
    <xf numFmtId="168" fontId="7" fillId="0" borderId="40" xfId="0" applyNumberFormat="1" applyFont="1" applyBorder="1" applyAlignment="1">
      <alignment horizontal="left" wrapText="1" indent="1"/>
    </xf>
    <xf numFmtId="168" fontId="5" fillId="4" borderId="39" xfId="4" applyNumberFormat="1" applyFont="1" applyFill="1" applyBorder="1" applyAlignment="1">
      <alignment horizontal="left" indent="1"/>
    </xf>
    <xf numFmtId="168" fontId="5" fillId="4" borderId="46" xfId="4" applyNumberFormat="1" applyFont="1" applyFill="1" applyBorder="1" applyAlignment="1">
      <alignment horizontal="left" indent="1"/>
    </xf>
    <xf numFmtId="168" fontId="5" fillId="4" borderId="40" xfId="4" applyNumberFormat="1" applyFont="1" applyFill="1" applyBorder="1" applyAlignment="1">
      <alignment horizontal="left" indent="1"/>
    </xf>
    <xf numFmtId="0" fontId="5" fillId="0" borderId="20" xfId="3" applyFont="1" applyBorder="1" applyAlignment="1">
      <alignment horizontal="left" vertical="top" wrapText="1"/>
    </xf>
    <xf numFmtId="0" fontId="5" fillId="0" borderId="24" xfId="3" applyFont="1" applyBorder="1" applyAlignment="1">
      <alignment horizontal="left" vertical="top" wrapText="1"/>
    </xf>
    <xf numFmtId="0" fontId="5" fillId="0" borderId="76" xfId="4" applyFont="1" applyBorder="1" applyAlignment="1">
      <alignment horizontal="left" vertical="top" wrapText="1" indent="1"/>
    </xf>
    <xf numFmtId="0" fontId="5" fillId="0" borderId="96" xfId="4" applyFont="1" applyBorder="1" applyAlignment="1">
      <alignment horizontal="left" vertical="top" wrapText="1" indent="1"/>
    </xf>
    <xf numFmtId="0" fontId="5" fillId="0" borderId="95" xfId="4" applyFont="1" applyBorder="1" applyAlignment="1">
      <alignment horizontal="left" vertical="top" wrapText="1" indent="1"/>
    </xf>
    <xf numFmtId="0" fontId="5" fillId="0" borderId="23" xfId="3" applyFont="1" applyBorder="1" applyAlignment="1">
      <alignment horizontal="left" vertical="top" wrapText="1" indent="1"/>
    </xf>
    <xf numFmtId="0" fontId="5" fillId="0" borderId="22" xfId="3" applyFont="1" applyBorder="1" applyAlignment="1">
      <alignment horizontal="left" vertical="top" wrapText="1" indent="1"/>
    </xf>
    <xf numFmtId="0" fontId="14" fillId="7" borderId="34" xfId="4" applyFont="1" applyFill="1" applyBorder="1" applyAlignment="1">
      <alignment vertical="center" wrapText="1"/>
    </xf>
    <xf numFmtId="0" fontId="14" fillId="7" borderId="27" xfId="4" applyFont="1" applyFill="1" applyBorder="1" applyAlignment="1">
      <alignment vertical="center" wrapText="1"/>
    </xf>
    <xf numFmtId="0" fontId="14" fillId="7" borderId="3" xfId="4" applyFont="1" applyFill="1" applyBorder="1" applyAlignment="1">
      <alignment vertical="center" wrapText="1"/>
    </xf>
    <xf numFmtId="10" fontId="7" fillId="0" borderId="4" xfId="4" applyNumberFormat="1" applyFont="1" applyBorder="1" applyAlignment="1">
      <alignment horizontal="left" vertical="top" wrapText="1" indent="1"/>
    </xf>
    <xf numFmtId="9" fontId="7" fillId="0" borderId="4" xfId="4" applyNumberFormat="1" applyFont="1" applyBorder="1" applyAlignment="1">
      <alignment horizontal="left" vertical="top" wrapText="1" indent="1"/>
    </xf>
    <xf numFmtId="0" fontId="7" fillId="4" borderId="13" xfId="4" applyFont="1" applyFill="1" applyBorder="1" applyAlignment="1">
      <alignment horizontal="center" vertical="center" wrapText="1"/>
    </xf>
    <xf numFmtId="0" fontId="7" fillId="4" borderId="14" xfId="4" applyFont="1" applyFill="1" applyBorder="1" applyAlignment="1">
      <alignment horizontal="center" vertical="center" wrapText="1"/>
    </xf>
    <xf numFmtId="0" fontId="7" fillId="4" borderId="5" xfId="4" applyFont="1" applyFill="1" applyBorder="1" applyAlignment="1">
      <alignment horizontal="center" vertical="center" wrapText="1"/>
    </xf>
    <xf numFmtId="0" fontId="7" fillId="4" borderId="13" xfId="4" applyFont="1" applyFill="1" applyBorder="1" applyAlignment="1">
      <alignment horizontal="left" vertical="top" wrapText="1" indent="1"/>
    </xf>
    <xf numFmtId="0" fontId="7" fillId="4" borderId="14" xfId="4" applyFont="1" applyFill="1" applyBorder="1" applyAlignment="1">
      <alignment horizontal="left" vertical="top" wrapText="1" indent="1"/>
    </xf>
    <xf numFmtId="0" fontId="7" fillId="4" borderId="5" xfId="4" applyFont="1" applyFill="1" applyBorder="1" applyAlignment="1">
      <alignment horizontal="left" vertical="top" wrapText="1" indent="1"/>
    </xf>
    <xf numFmtId="0" fontId="7" fillId="4" borderId="13" xfId="4" applyFont="1" applyFill="1" applyBorder="1" applyAlignment="1">
      <alignment horizontal="left" vertical="center" wrapText="1" indent="1"/>
    </xf>
    <xf numFmtId="0" fontId="7" fillId="4" borderId="14" xfId="4" applyFont="1" applyFill="1" applyBorder="1" applyAlignment="1">
      <alignment horizontal="left" vertical="center" wrapText="1" indent="1"/>
    </xf>
    <xf numFmtId="0" fontId="7" fillId="4" borderId="5" xfId="4" applyFont="1" applyFill="1" applyBorder="1" applyAlignment="1">
      <alignment horizontal="left" vertical="center" wrapText="1" indent="1"/>
    </xf>
    <xf numFmtId="0" fontId="7" fillId="4" borderId="76" xfId="4" applyFont="1" applyFill="1" applyBorder="1" applyAlignment="1">
      <alignment horizontal="left" vertical="center" wrapText="1" indent="1"/>
    </xf>
    <xf numFmtId="0" fontId="7" fillId="4" borderId="42" xfId="4" applyFont="1" applyFill="1" applyBorder="1" applyAlignment="1">
      <alignment horizontal="left" vertical="center" wrapText="1" indent="1"/>
    </xf>
    <xf numFmtId="0" fontId="7" fillId="12" borderId="4" xfId="4" applyFont="1" applyFill="1" applyBorder="1" applyAlignment="1">
      <alignment horizontal="left" vertical="center" wrapText="1" indent="1"/>
    </xf>
    <xf numFmtId="0" fontId="5" fillId="0" borderId="21" xfId="3" applyFont="1" applyBorder="1" applyAlignment="1">
      <alignment horizontal="left" vertical="top" wrapText="1" indent="1"/>
    </xf>
    <xf numFmtId="9" fontId="7" fillId="0" borderId="34" xfId="4" applyNumberFormat="1" applyFont="1" applyBorder="1" applyAlignment="1">
      <alignment horizontal="left" vertical="top" wrapText="1" indent="1"/>
    </xf>
    <xf numFmtId="9" fontId="7" fillId="0" borderId="27" xfId="4" applyNumberFormat="1" applyFont="1" applyBorder="1" applyAlignment="1">
      <alignment horizontal="left" vertical="top" wrapText="1" indent="1"/>
    </xf>
    <xf numFmtId="9" fontId="7" fillId="0" borderId="3" xfId="4" applyNumberFormat="1" applyFont="1" applyBorder="1" applyAlignment="1">
      <alignment horizontal="left" vertical="top" wrapText="1" indent="1"/>
    </xf>
    <xf numFmtId="0" fontId="5" fillId="0" borderId="103" xfId="3" applyFont="1" applyBorder="1" applyAlignment="1">
      <alignment horizontal="left" vertical="top" wrapText="1"/>
    </xf>
    <xf numFmtId="0" fontId="5" fillId="0" borderId="0" xfId="3" applyFont="1" applyAlignment="1">
      <alignment horizontal="left" vertical="top" wrapText="1"/>
    </xf>
    <xf numFmtId="0" fontId="7" fillId="4" borderId="4" xfId="4" applyFont="1" applyFill="1" applyBorder="1" applyAlignment="1">
      <alignment horizontal="left" vertical="top" wrapText="1" indent="1"/>
    </xf>
    <xf numFmtId="0" fontId="14" fillId="4" borderId="13" xfId="4" applyFont="1" applyFill="1" applyBorder="1" applyAlignment="1">
      <alignment horizontal="left" vertical="top" wrapText="1" indent="1"/>
    </xf>
    <xf numFmtId="0" fontId="14" fillId="4" borderId="14" xfId="4" applyFont="1" applyFill="1" applyBorder="1" applyAlignment="1">
      <alignment horizontal="left" vertical="top" wrapText="1" indent="1"/>
    </xf>
    <xf numFmtId="0" fontId="14" fillId="4" borderId="5" xfId="4" applyFont="1" applyFill="1" applyBorder="1" applyAlignment="1">
      <alignment horizontal="left" vertical="top" wrapText="1" indent="1"/>
    </xf>
    <xf numFmtId="0" fontId="7" fillId="4" borderId="76" xfId="4" applyFont="1" applyFill="1" applyBorder="1" applyAlignment="1">
      <alignment horizontal="left" vertical="top" wrapText="1" indent="1"/>
    </xf>
    <xf numFmtId="0" fontId="7" fillId="4" borderId="96" xfId="4" applyFont="1" applyFill="1" applyBorder="1" applyAlignment="1">
      <alignment horizontal="left" vertical="top" wrapText="1" indent="1"/>
    </xf>
    <xf numFmtId="0" fontId="7" fillId="4" borderId="95" xfId="4" applyFont="1" applyFill="1" applyBorder="1" applyAlignment="1">
      <alignment horizontal="left" vertical="top" wrapText="1" indent="1"/>
    </xf>
    <xf numFmtId="0" fontId="7" fillId="4" borderId="96" xfId="4" applyFont="1" applyFill="1" applyBorder="1" applyAlignment="1">
      <alignment horizontal="left" vertical="center" wrapText="1" indent="1"/>
    </xf>
    <xf numFmtId="0" fontId="7" fillId="4" borderId="95" xfId="4" applyFont="1" applyFill="1" applyBorder="1" applyAlignment="1">
      <alignment horizontal="left" vertical="center" wrapText="1" indent="1"/>
    </xf>
    <xf numFmtId="0" fontId="7" fillId="4" borderId="58" xfId="4" applyFont="1" applyFill="1" applyBorder="1" applyAlignment="1">
      <alignment horizontal="left" vertical="center" wrapText="1" indent="1"/>
    </xf>
    <xf numFmtId="0" fontId="5" fillId="4" borderId="76" xfId="4" applyFont="1" applyFill="1" applyBorder="1" applyAlignment="1">
      <alignment horizontal="left" vertical="top" wrapText="1" indent="1"/>
    </xf>
    <xf numFmtId="0" fontId="5" fillId="4" borderId="96" xfId="4" applyFont="1" applyFill="1" applyBorder="1" applyAlignment="1">
      <alignment horizontal="left" vertical="top" wrapText="1" indent="1"/>
    </xf>
    <xf numFmtId="0" fontId="5" fillId="4" borderId="95" xfId="4" applyFont="1" applyFill="1" applyBorder="1" applyAlignment="1">
      <alignment horizontal="left" vertical="top" wrapText="1" indent="1"/>
    </xf>
    <xf numFmtId="0" fontId="5" fillId="4" borderId="4" xfId="4" applyFont="1" applyFill="1" applyBorder="1" applyAlignment="1">
      <alignment vertical="top" wrapText="1"/>
    </xf>
    <xf numFmtId="0" fontId="7" fillId="10" borderId="4" xfId="4" applyFont="1" applyFill="1" applyBorder="1" applyAlignment="1">
      <alignment horizontal="center" vertical="top" wrapText="1"/>
    </xf>
    <xf numFmtId="0" fontId="6" fillId="13" borderId="100" xfId="3" applyFont="1" applyFill="1" applyBorder="1" applyAlignment="1">
      <alignment horizontal="center" vertical="center"/>
    </xf>
    <xf numFmtId="0" fontId="6" fillId="13" borderId="101" xfId="3" applyFont="1" applyFill="1" applyBorder="1" applyAlignment="1">
      <alignment horizontal="center" vertical="center"/>
    </xf>
    <xf numFmtId="0" fontId="7" fillId="12" borderId="4" xfId="4" applyFont="1" applyFill="1" applyBorder="1" applyAlignment="1">
      <alignment horizontal="left" vertical="top" wrapText="1" indent="1"/>
    </xf>
    <xf numFmtId="0" fontId="26" fillId="0" borderId="26" xfId="3" applyFont="1" applyBorder="1" applyAlignment="1">
      <alignment horizontal="left" vertical="top" indent="1"/>
    </xf>
    <xf numFmtId="0" fontId="26" fillId="0" borderId="47" xfId="3" applyFont="1" applyBorder="1" applyAlignment="1">
      <alignment horizontal="left" vertical="top" indent="1"/>
    </xf>
    <xf numFmtId="0" fontId="26" fillId="0" borderId="25" xfId="3" applyFont="1" applyBorder="1" applyAlignment="1">
      <alignment horizontal="left" vertical="top" indent="1"/>
    </xf>
    <xf numFmtId="0" fontId="5" fillId="0" borderId="47" xfId="3" applyFont="1" applyBorder="1" applyAlignment="1">
      <alignment horizontal="left" vertical="top" wrapText="1" indent="1"/>
    </xf>
    <xf numFmtId="0" fontId="6" fillId="13" borderId="99" xfId="3" applyFont="1" applyFill="1" applyBorder="1" applyAlignment="1">
      <alignment horizontal="center" vertical="center"/>
    </xf>
    <xf numFmtId="0" fontId="6" fillId="13" borderId="32" xfId="3" applyFont="1" applyFill="1" applyBorder="1" applyAlignment="1">
      <alignment horizontal="center" vertical="center"/>
    </xf>
    <xf numFmtId="0" fontId="26" fillId="9" borderId="23" xfId="3" applyFont="1" applyFill="1" applyBorder="1" applyAlignment="1">
      <alignment vertical="center"/>
    </xf>
    <xf numFmtId="0" fontId="26" fillId="9" borderId="22" xfId="3" applyFont="1" applyFill="1" applyBorder="1" applyAlignment="1">
      <alignment vertical="center"/>
    </xf>
    <xf numFmtId="0" fontId="26" fillId="9" borderId="21" xfId="3" applyFont="1" applyFill="1" applyBorder="1" applyAlignment="1">
      <alignment vertical="center"/>
    </xf>
    <xf numFmtId="0" fontId="26" fillId="9" borderId="18" xfId="3" applyFont="1" applyFill="1" applyBorder="1" applyAlignment="1">
      <alignment vertical="center"/>
    </xf>
    <xf numFmtId="0" fontId="26" fillId="9" borderId="102" xfId="3" applyFont="1" applyFill="1" applyBorder="1" applyAlignment="1">
      <alignment vertical="center"/>
    </xf>
    <xf numFmtId="0" fontId="29" fillId="0" borderId="39" xfId="0" applyFont="1" applyBorder="1" applyAlignment="1">
      <alignment horizontal="left" vertical="top" wrapText="1"/>
    </xf>
    <xf numFmtId="0" fontId="29" fillId="0" borderId="40" xfId="0" applyFont="1" applyBorder="1" applyAlignment="1">
      <alignment horizontal="left" vertical="top" wrapText="1"/>
    </xf>
    <xf numFmtId="0" fontId="5" fillId="0" borderId="26" xfId="3" applyFont="1" applyBorder="1" applyAlignment="1">
      <alignment horizontal="left" vertical="top"/>
    </xf>
    <xf numFmtId="0" fontId="5" fillId="0" borderId="47" xfId="3" applyFont="1" applyBorder="1" applyAlignment="1">
      <alignment horizontal="left" vertical="top"/>
    </xf>
    <xf numFmtId="0" fontId="5" fillId="0" borderId="25" xfId="3" applyFont="1" applyBorder="1" applyAlignment="1">
      <alignment horizontal="left" vertical="top"/>
    </xf>
    <xf numFmtId="0" fontId="6" fillId="16" borderId="39" xfId="0" applyFont="1" applyFill="1" applyBorder="1" applyAlignment="1">
      <alignment horizontal="right" vertical="center" wrapText="1" indent="1"/>
    </xf>
    <xf numFmtId="0" fontId="5" fillId="4" borderId="34" xfId="4" applyFont="1" applyFill="1" applyBorder="1" applyAlignment="1">
      <alignment horizontal="left" vertical="top" wrapText="1" indent="1"/>
    </xf>
    <xf numFmtId="0" fontId="7" fillId="10" borderId="4" xfId="4" applyFont="1" applyFill="1" applyBorder="1" applyAlignment="1">
      <alignment horizontal="left" vertical="top" wrapText="1" indent="1"/>
    </xf>
    <xf numFmtId="0" fontId="7" fillId="12" borderId="34" xfId="4" applyFont="1" applyFill="1" applyBorder="1" applyAlignment="1">
      <alignment horizontal="left" vertical="center" wrapText="1" indent="1"/>
    </xf>
    <xf numFmtId="0" fontId="7" fillId="12" borderId="3" xfId="4" applyFont="1" applyFill="1" applyBorder="1" applyAlignment="1">
      <alignment horizontal="left" vertical="center" wrapText="1" indent="1"/>
    </xf>
    <xf numFmtId="9" fontId="7" fillId="4" borderId="4" xfId="1" applyFont="1" applyFill="1" applyBorder="1" applyAlignment="1">
      <alignment horizontal="left" vertical="top" wrapText="1" indent="1"/>
    </xf>
    <xf numFmtId="0" fontId="5" fillId="4" borderId="34" xfId="4" applyFont="1" applyFill="1" applyBorder="1" applyAlignment="1">
      <alignment horizontal="left" vertical="top" indent="1"/>
    </xf>
    <xf numFmtId="0" fontId="9" fillId="8" borderId="94" xfId="4" applyFont="1" applyFill="1" applyBorder="1" applyAlignment="1">
      <alignment horizontal="center" vertical="top" wrapText="1"/>
    </xf>
    <xf numFmtId="0" fontId="9" fillId="8" borderId="90" xfId="4" applyFont="1" applyFill="1" applyBorder="1" applyAlignment="1">
      <alignment horizontal="center" vertical="top" wrapText="1"/>
    </xf>
    <xf numFmtId="0" fontId="42" fillId="8" borderId="76" xfId="4" applyFont="1" applyFill="1" applyBorder="1" applyAlignment="1">
      <alignment horizontal="left" wrapText="1" indent="1"/>
    </xf>
    <xf numFmtId="0" fontId="42" fillId="8" borderId="58" xfId="4" applyFont="1" applyFill="1" applyBorder="1" applyAlignment="1">
      <alignment horizontal="left" wrapText="1" indent="1"/>
    </xf>
    <xf numFmtId="0" fontId="42" fillId="8" borderId="95" xfId="4" applyFont="1" applyFill="1" applyBorder="1" applyAlignment="1">
      <alignment horizontal="left" wrapText="1" indent="1"/>
    </xf>
    <xf numFmtId="0" fontId="42" fillId="8" borderId="7" xfId="4" applyFont="1" applyFill="1" applyBorder="1" applyAlignment="1">
      <alignment horizontal="left" wrapText="1" indent="1"/>
    </xf>
    <xf numFmtId="0" fontId="15" fillId="4" borderId="34" xfId="4" applyFont="1" applyFill="1" applyBorder="1" applyAlignment="1">
      <alignment horizontal="left" vertical="center" wrapText="1" indent="1"/>
    </xf>
    <xf numFmtId="0" fontId="15" fillId="4" borderId="3" xfId="4" applyFont="1" applyFill="1" applyBorder="1" applyAlignment="1">
      <alignment horizontal="left" vertical="center" wrapText="1" indent="1"/>
    </xf>
    <xf numFmtId="0" fontId="14" fillId="4" borderId="4" xfId="4" applyFont="1" applyFill="1" applyBorder="1" applyAlignment="1">
      <alignment horizontal="left" vertical="center" wrapText="1" indent="2"/>
    </xf>
    <xf numFmtId="9" fontId="5" fillId="17" borderId="34" xfId="1" applyFont="1" applyFill="1" applyBorder="1" applyAlignment="1">
      <alignment horizontal="center" vertical="center"/>
    </xf>
    <xf numFmtId="9" fontId="5" fillId="17" borderId="27" xfId="1" applyFont="1" applyFill="1" applyBorder="1" applyAlignment="1">
      <alignment horizontal="center" vertical="center"/>
    </xf>
    <xf numFmtId="9" fontId="5" fillId="17" borderId="3" xfId="1" applyFont="1" applyFill="1" applyBorder="1" applyAlignment="1">
      <alignment horizontal="center" vertical="center"/>
    </xf>
    <xf numFmtId="0" fontId="9" fillId="8" borderId="94" xfId="4" applyFont="1" applyFill="1" applyBorder="1" applyAlignment="1">
      <alignment horizontal="left" vertical="top" wrapText="1" indent="1"/>
    </xf>
    <xf numFmtId="0" fontId="9" fillId="8" borderId="89" xfId="4" applyFont="1" applyFill="1" applyBorder="1" applyAlignment="1">
      <alignment horizontal="left" vertical="top" wrapText="1" indent="1"/>
    </xf>
    <xf numFmtId="0" fontId="9" fillId="8" borderId="90" xfId="4" applyFont="1" applyFill="1" applyBorder="1" applyAlignment="1">
      <alignment horizontal="left" vertical="top" wrapText="1" indent="1"/>
    </xf>
    <xf numFmtId="0" fontId="6" fillId="8" borderId="75" xfId="4" applyFont="1" applyFill="1" applyBorder="1" applyAlignment="1">
      <alignment horizontal="left" vertical="center" wrapText="1" indent="1"/>
    </xf>
    <xf numFmtId="0" fontId="7" fillId="17" borderId="34" xfId="4" applyFont="1" applyFill="1" applyBorder="1" applyAlignment="1">
      <alignment horizontal="left" vertical="top" wrapText="1" indent="1"/>
    </xf>
    <xf numFmtId="0" fontId="7" fillId="17" borderId="27" xfId="4" applyFont="1" applyFill="1" applyBorder="1" applyAlignment="1">
      <alignment horizontal="left" vertical="top" wrapText="1" indent="1"/>
    </xf>
    <xf numFmtId="0" fontId="7" fillId="17" borderId="3" xfId="4" applyFont="1" applyFill="1" applyBorder="1" applyAlignment="1">
      <alignment horizontal="left" vertical="top" wrapText="1" indent="1"/>
    </xf>
    <xf numFmtId="0" fontId="9" fillId="8" borderId="107" xfId="4" applyFont="1" applyFill="1" applyBorder="1" applyAlignment="1">
      <alignment horizontal="left" vertical="top" wrapText="1" indent="1"/>
    </xf>
    <xf numFmtId="0" fontId="9" fillId="8" borderId="7" xfId="4" applyFont="1" applyFill="1" applyBorder="1" applyAlignment="1">
      <alignment horizontal="left" vertical="top" wrapText="1" indent="1"/>
    </xf>
    <xf numFmtId="0" fontId="9" fillId="8" borderId="75" xfId="4" applyFont="1" applyFill="1" applyBorder="1" applyAlignment="1">
      <alignment horizontal="left" vertical="top" wrapText="1" indent="1"/>
    </xf>
    <xf numFmtId="0" fontId="14" fillId="4" borderId="76" xfId="4" applyFont="1" applyFill="1" applyBorder="1" applyAlignment="1">
      <alignment horizontal="left" vertical="center" wrapText="1" indent="1"/>
    </xf>
    <xf numFmtId="0" fontId="14" fillId="4" borderId="42" xfId="4" applyFont="1" applyFill="1" applyBorder="1" applyAlignment="1">
      <alignment horizontal="left" vertical="center" wrapText="1" indent="1"/>
    </xf>
    <xf numFmtId="0" fontId="12" fillId="0" borderId="96" xfId="4" applyFont="1" applyBorder="1" applyAlignment="1">
      <alignment horizontal="left" vertical="top" wrapText="1" indent="1"/>
    </xf>
    <xf numFmtId="0" fontId="12" fillId="0" borderId="0" xfId="4" applyFont="1" applyAlignment="1">
      <alignment horizontal="left" vertical="top" wrapText="1" indent="1"/>
    </xf>
    <xf numFmtId="0" fontId="7" fillId="17" borderId="123" xfId="4" applyFont="1" applyFill="1" applyBorder="1" applyAlignment="1">
      <alignment horizontal="center" vertical="center"/>
    </xf>
    <xf numFmtId="0" fontId="25" fillId="17" borderId="4" xfId="4" applyFont="1" applyFill="1" applyBorder="1" applyAlignment="1">
      <alignment horizontal="left" vertical="center" wrapText="1" indent="1"/>
    </xf>
    <xf numFmtId="0" fontId="6" fillId="8" borderId="124" xfId="4" applyFont="1" applyFill="1" applyBorder="1" applyAlignment="1">
      <alignment horizontal="left" vertical="center" indent="1"/>
    </xf>
    <xf numFmtId="0" fontId="15" fillId="4" borderId="34" xfId="4" applyFont="1" applyFill="1" applyBorder="1" applyAlignment="1">
      <alignment horizontal="left" vertical="center" indent="2"/>
    </xf>
    <xf numFmtId="0" fontId="15" fillId="4" borderId="3" xfId="4" applyFont="1" applyFill="1" applyBorder="1" applyAlignment="1">
      <alignment horizontal="left" vertical="center" indent="2"/>
    </xf>
    <xf numFmtId="0" fontId="9" fillId="8" borderId="4" xfId="4" applyFont="1" applyFill="1" applyBorder="1" applyAlignment="1">
      <alignment horizontal="left" vertical="top" wrapText="1" indent="1"/>
    </xf>
    <xf numFmtId="0" fontId="7" fillId="17" borderId="76" xfId="4" applyFont="1" applyFill="1" applyBorder="1" applyAlignment="1">
      <alignment horizontal="center" vertical="center" wrapText="1"/>
    </xf>
    <xf numFmtId="0" fontId="7" fillId="17" borderId="58" xfId="4" applyFont="1" applyFill="1" applyBorder="1" applyAlignment="1">
      <alignment horizontal="center" vertical="center" wrapText="1"/>
    </xf>
    <xf numFmtId="0" fontId="7" fillId="17" borderId="42" xfId="4" applyFont="1" applyFill="1" applyBorder="1" applyAlignment="1">
      <alignment horizontal="center" vertical="center" wrapText="1"/>
    </xf>
    <xf numFmtId="0" fontId="7" fillId="17" borderId="7" xfId="4" applyFont="1" applyFill="1" applyBorder="1" applyAlignment="1">
      <alignment horizontal="left" vertical="top" wrapText="1" indent="1"/>
    </xf>
    <xf numFmtId="0" fontId="7" fillId="17" borderId="75" xfId="4" applyFont="1" applyFill="1" applyBorder="1" applyAlignment="1">
      <alignment horizontal="left" vertical="top" wrapText="1" indent="1"/>
    </xf>
    <xf numFmtId="0" fontId="14" fillId="4" borderId="34" xfId="4" applyFont="1" applyFill="1" applyBorder="1" applyAlignment="1">
      <alignment horizontal="left" vertical="center" wrapText="1" indent="2"/>
    </xf>
    <xf numFmtId="0" fontId="14" fillId="4" borderId="3" xfId="4" applyFont="1" applyFill="1" applyBorder="1" applyAlignment="1">
      <alignment horizontal="left" vertical="center" wrapText="1" indent="2"/>
    </xf>
    <xf numFmtId="0" fontId="14" fillId="4" borderId="117" xfId="4" applyFont="1" applyFill="1" applyBorder="1" applyAlignment="1">
      <alignment horizontal="left" wrapText="1" indent="1"/>
    </xf>
    <xf numFmtId="0" fontId="14" fillId="4" borderId="116" xfId="4" applyFont="1" applyFill="1" applyBorder="1" applyAlignment="1">
      <alignment horizontal="left" wrapText="1" indent="1"/>
    </xf>
    <xf numFmtId="0" fontId="14" fillId="4" borderId="122" xfId="4" applyFont="1" applyFill="1" applyBorder="1" applyAlignment="1">
      <alignment horizontal="left" wrapText="1" indent="1"/>
    </xf>
    <xf numFmtId="0" fontId="14" fillId="4" borderId="94" xfId="4" applyFont="1" applyFill="1" applyBorder="1" applyAlignment="1">
      <alignment horizontal="left" wrapText="1" indent="1"/>
    </xf>
    <xf numFmtId="0" fontId="9" fillId="13" borderId="11" xfId="4" applyFont="1" applyFill="1" applyBorder="1" applyAlignment="1">
      <alignment horizontal="left" vertical="center" wrapText="1"/>
    </xf>
    <xf numFmtId="0" fontId="14" fillId="7" borderId="27" xfId="4" applyFont="1" applyFill="1" applyBorder="1" applyAlignment="1">
      <alignment horizontal="left" vertical="center" wrapText="1"/>
    </xf>
    <xf numFmtId="0" fontId="14" fillId="7" borderId="3" xfId="4" applyFont="1" applyFill="1" applyBorder="1" applyAlignment="1">
      <alignment horizontal="left" vertical="center" wrapText="1"/>
    </xf>
    <xf numFmtId="0" fontId="14" fillId="7" borderId="58" xfId="4" applyFont="1" applyFill="1" applyBorder="1" applyAlignment="1">
      <alignment horizontal="left" vertical="center" wrapText="1" indent="1"/>
    </xf>
    <xf numFmtId="0" fontId="14" fillId="7" borderId="42" xfId="4" applyFont="1" applyFill="1" applyBorder="1" applyAlignment="1">
      <alignment horizontal="left" vertical="center" wrapText="1" indent="1"/>
    </xf>
    <xf numFmtId="0" fontId="5" fillId="22" borderId="105" xfId="4" applyFont="1" applyFill="1" applyBorder="1" applyAlignment="1">
      <alignment horizontal="center"/>
    </xf>
    <xf numFmtId="0" fontId="14" fillId="0" borderId="34" xfId="4" applyFont="1" applyBorder="1" applyAlignment="1">
      <alignment horizontal="left" vertical="top" wrapText="1" indent="1"/>
    </xf>
    <xf numFmtId="0" fontId="14" fillId="0" borderId="3" xfId="4" applyFont="1" applyBorder="1" applyAlignment="1">
      <alignment horizontal="left" vertical="top" wrapText="1" indent="1"/>
    </xf>
    <xf numFmtId="0" fontId="14" fillId="4" borderId="3" xfId="4" applyFont="1" applyFill="1" applyBorder="1" applyAlignment="1">
      <alignment horizontal="left" vertical="top" wrapText="1" indent="1"/>
    </xf>
    <xf numFmtId="0" fontId="5" fillId="0" borderId="4" xfId="3" applyFont="1" applyBorder="1" applyAlignment="1">
      <alignment horizontal="left" vertical="top" wrapText="1" indent="1"/>
    </xf>
    <xf numFmtId="0" fontId="14" fillId="0" borderId="4" xfId="3" applyFont="1" applyBorder="1" applyAlignment="1">
      <alignment horizontal="left" vertical="top" wrapText="1" indent="1"/>
    </xf>
  </cellXfs>
  <cellStyles count="8">
    <cellStyle name="Comma" xfId="5" builtinId="3"/>
    <cellStyle name="Currency" xfId="6" builtinId="4"/>
    <cellStyle name="Normal" xfId="0" builtinId="0"/>
    <cellStyle name="Normal 2" xfId="2" xr:uid="{00000000-0005-0000-0000-000001000000}"/>
    <cellStyle name="Normal 2 2" xfId="4" xr:uid="{00000000-0005-0000-0000-000002000000}"/>
    <cellStyle name="Normal 3" xfId="3" xr:uid="{00000000-0005-0000-0000-000003000000}"/>
    <cellStyle name="Normal 4" xfId="7" xr:uid="{EDA4789F-DFBD-9F44-A003-A4FB00F7F438}"/>
    <cellStyle name="Percent" xfId="1" builtinId="5"/>
  </cellStyles>
  <dxfs count="0"/>
  <tableStyles count="0" defaultTableStyle="TableStyleMedium2" defaultPivotStyle="PivotStyleLight16"/>
  <colors>
    <mruColors>
      <color rgb="FFB3995D"/>
      <color rgb="FFE8E2D4"/>
      <color rgb="FFE0D5BE"/>
      <color rgb="FF2C8AD1"/>
      <color rgb="FFD6EAFA"/>
      <color rgb="FFAFD5F5"/>
      <color rgb="FF7ABAEE"/>
      <color rgb="FF63ADEB"/>
      <color rgb="FF8B7541"/>
      <color rgb="FF7161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158750</xdr:colOff>
      <xdr:row>0</xdr:row>
      <xdr:rowOff>269875</xdr:rowOff>
    </xdr:from>
    <xdr:to>
      <xdr:col>1</xdr:col>
      <xdr:colOff>2333872</xdr:colOff>
      <xdr:row>0</xdr:row>
      <xdr:rowOff>902313</xdr:rowOff>
    </xdr:to>
    <xdr:pic>
      <xdr:nvPicPr>
        <xdr:cNvPr id="2" name="Picture 1">
          <a:extLst>
            <a:ext uri="{FF2B5EF4-FFF2-40B4-BE49-F238E27FC236}">
              <a16:creationId xmlns:a16="http://schemas.microsoft.com/office/drawing/2014/main" id="{9367D279-33E0-4C90-BDEF-7733899684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0" y="273050"/>
          <a:ext cx="2170827" cy="62926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158750</xdr:colOff>
      <xdr:row>0</xdr:row>
      <xdr:rowOff>269875</xdr:rowOff>
    </xdr:from>
    <xdr:to>
      <xdr:col>2</xdr:col>
      <xdr:colOff>905870</xdr:colOff>
      <xdr:row>0</xdr:row>
      <xdr:rowOff>902313</xdr:rowOff>
    </xdr:to>
    <xdr:pic>
      <xdr:nvPicPr>
        <xdr:cNvPr id="2" name="Picture 1">
          <a:extLst>
            <a:ext uri="{FF2B5EF4-FFF2-40B4-BE49-F238E27FC236}">
              <a16:creationId xmlns:a16="http://schemas.microsoft.com/office/drawing/2014/main" id="{4913F91F-9139-41B7-ABFC-678F2E71CE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7350" y="269875"/>
          <a:ext cx="2106020" cy="63561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158750</xdr:colOff>
      <xdr:row>0</xdr:row>
      <xdr:rowOff>269875</xdr:rowOff>
    </xdr:from>
    <xdr:to>
      <xdr:col>2</xdr:col>
      <xdr:colOff>902695</xdr:colOff>
      <xdr:row>0</xdr:row>
      <xdr:rowOff>905488</xdr:rowOff>
    </xdr:to>
    <xdr:pic>
      <xdr:nvPicPr>
        <xdr:cNvPr id="2" name="Picture 1">
          <a:extLst>
            <a:ext uri="{FF2B5EF4-FFF2-40B4-BE49-F238E27FC236}">
              <a16:creationId xmlns:a16="http://schemas.microsoft.com/office/drawing/2014/main" id="{BF894840-27D3-4E16-A1DE-50BDDB3BE2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0" y="273050"/>
          <a:ext cx="2172695" cy="62926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158750</xdr:colOff>
      <xdr:row>0</xdr:row>
      <xdr:rowOff>269875</xdr:rowOff>
    </xdr:from>
    <xdr:to>
      <xdr:col>2</xdr:col>
      <xdr:colOff>902695</xdr:colOff>
      <xdr:row>0</xdr:row>
      <xdr:rowOff>905488</xdr:rowOff>
    </xdr:to>
    <xdr:pic>
      <xdr:nvPicPr>
        <xdr:cNvPr id="2" name="Picture 1">
          <a:extLst>
            <a:ext uri="{FF2B5EF4-FFF2-40B4-BE49-F238E27FC236}">
              <a16:creationId xmlns:a16="http://schemas.microsoft.com/office/drawing/2014/main" id="{03E3E015-C164-4B54-8AA5-93C8E90357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7350" y="269875"/>
          <a:ext cx="2106020" cy="6356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158750</xdr:colOff>
      <xdr:row>0</xdr:row>
      <xdr:rowOff>269875</xdr:rowOff>
    </xdr:from>
    <xdr:to>
      <xdr:col>2</xdr:col>
      <xdr:colOff>488077</xdr:colOff>
      <xdr:row>0</xdr:row>
      <xdr:rowOff>905488</xdr:rowOff>
    </xdr:to>
    <xdr:pic>
      <xdr:nvPicPr>
        <xdr:cNvPr id="2" name="Picture 1">
          <a:extLst>
            <a:ext uri="{FF2B5EF4-FFF2-40B4-BE49-F238E27FC236}">
              <a16:creationId xmlns:a16="http://schemas.microsoft.com/office/drawing/2014/main" id="{DB44130D-6616-4FDA-AA9C-A034B6FA87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7350" y="269875"/>
          <a:ext cx="2106020" cy="6356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158750</xdr:colOff>
      <xdr:row>0</xdr:row>
      <xdr:rowOff>269875</xdr:rowOff>
    </xdr:from>
    <xdr:to>
      <xdr:col>2</xdr:col>
      <xdr:colOff>905870</xdr:colOff>
      <xdr:row>0</xdr:row>
      <xdr:rowOff>902313</xdr:rowOff>
    </xdr:to>
    <xdr:pic>
      <xdr:nvPicPr>
        <xdr:cNvPr id="2" name="Picture 1">
          <a:extLst>
            <a:ext uri="{FF2B5EF4-FFF2-40B4-BE49-F238E27FC236}">
              <a16:creationId xmlns:a16="http://schemas.microsoft.com/office/drawing/2014/main" id="{27FD6D21-6A48-4FFB-BCD3-12DB170A36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7350" y="269875"/>
          <a:ext cx="2106020" cy="6356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158750</xdr:colOff>
      <xdr:row>0</xdr:row>
      <xdr:rowOff>269875</xdr:rowOff>
    </xdr:from>
    <xdr:to>
      <xdr:col>2</xdr:col>
      <xdr:colOff>905870</xdr:colOff>
      <xdr:row>0</xdr:row>
      <xdr:rowOff>902313</xdr:rowOff>
    </xdr:to>
    <xdr:pic>
      <xdr:nvPicPr>
        <xdr:cNvPr id="2" name="Picture 1">
          <a:extLst>
            <a:ext uri="{FF2B5EF4-FFF2-40B4-BE49-F238E27FC236}">
              <a16:creationId xmlns:a16="http://schemas.microsoft.com/office/drawing/2014/main" id="{494A392F-FC06-46B6-8A7C-690440DC4D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7350" y="269875"/>
          <a:ext cx="2106020" cy="6356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158750</xdr:colOff>
      <xdr:row>0</xdr:row>
      <xdr:rowOff>269875</xdr:rowOff>
    </xdr:from>
    <xdr:to>
      <xdr:col>2</xdr:col>
      <xdr:colOff>905870</xdr:colOff>
      <xdr:row>0</xdr:row>
      <xdr:rowOff>902313</xdr:rowOff>
    </xdr:to>
    <xdr:pic>
      <xdr:nvPicPr>
        <xdr:cNvPr id="2" name="Picture 1">
          <a:extLst>
            <a:ext uri="{FF2B5EF4-FFF2-40B4-BE49-F238E27FC236}">
              <a16:creationId xmlns:a16="http://schemas.microsoft.com/office/drawing/2014/main" id="{87EE8ADB-3850-4CEF-9F7D-BF1CA33B0B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7350" y="269875"/>
          <a:ext cx="2106020" cy="6356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158750</xdr:colOff>
      <xdr:row>0</xdr:row>
      <xdr:rowOff>269875</xdr:rowOff>
    </xdr:from>
    <xdr:to>
      <xdr:col>2</xdr:col>
      <xdr:colOff>902695</xdr:colOff>
      <xdr:row>0</xdr:row>
      <xdr:rowOff>905488</xdr:rowOff>
    </xdr:to>
    <xdr:pic>
      <xdr:nvPicPr>
        <xdr:cNvPr id="2" name="Picture 1">
          <a:extLst>
            <a:ext uri="{FF2B5EF4-FFF2-40B4-BE49-F238E27FC236}">
              <a16:creationId xmlns:a16="http://schemas.microsoft.com/office/drawing/2014/main" id="{5A112830-8420-4A89-AFE5-6ACF81230A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7350" y="269875"/>
          <a:ext cx="2106020" cy="6356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158750</xdr:colOff>
      <xdr:row>0</xdr:row>
      <xdr:rowOff>269875</xdr:rowOff>
    </xdr:from>
    <xdr:to>
      <xdr:col>2</xdr:col>
      <xdr:colOff>905870</xdr:colOff>
      <xdr:row>0</xdr:row>
      <xdr:rowOff>905488</xdr:rowOff>
    </xdr:to>
    <xdr:pic>
      <xdr:nvPicPr>
        <xdr:cNvPr id="2" name="Picture 1">
          <a:extLst>
            <a:ext uri="{FF2B5EF4-FFF2-40B4-BE49-F238E27FC236}">
              <a16:creationId xmlns:a16="http://schemas.microsoft.com/office/drawing/2014/main" id="{72CDA453-BB1A-4AC1-85A2-B49AC01CBA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7350" y="269875"/>
          <a:ext cx="2106020" cy="6356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158750</xdr:colOff>
      <xdr:row>0</xdr:row>
      <xdr:rowOff>269875</xdr:rowOff>
    </xdr:from>
    <xdr:to>
      <xdr:col>2</xdr:col>
      <xdr:colOff>905870</xdr:colOff>
      <xdr:row>0</xdr:row>
      <xdr:rowOff>902313</xdr:rowOff>
    </xdr:to>
    <xdr:pic>
      <xdr:nvPicPr>
        <xdr:cNvPr id="2" name="Picture 1">
          <a:extLst>
            <a:ext uri="{FF2B5EF4-FFF2-40B4-BE49-F238E27FC236}">
              <a16:creationId xmlns:a16="http://schemas.microsoft.com/office/drawing/2014/main" id="{4E2F041E-27CC-4708-A14F-8E5AA4AD50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7350" y="269875"/>
          <a:ext cx="2106020" cy="6356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158750</xdr:colOff>
      <xdr:row>0</xdr:row>
      <xdr:rowOff>269875</xdr:rowOff>
    </xdr:from>
    <xdr:to>
      <xdr:col>2</xdr:col>
      <xdr:colOff>902695</xdr:colOff>
      <xdr:row>0</xdr:row>
      <xdr:rowOff>905488</xdr:rowOff>
    </xdr:to>
    <xdr:pic>
      <xdr:nvPicPr>
        <xdr:cNvPr id="2" name="Picture 1">
          <a:extLst>
            <a:ext uri="{FF2B5EF4-FFF2-40B4-BE49-F238E27FC236}">
              <a16:creationId xmlns:a16="http://schemas.microsoft.com/office/drawing/2014/main" id="{3522AD12-0AA5-4238-9FA5-C8575BA823D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7350" y="269875"/>
          <a:ext cx="2106020" cy="635613"/>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ophie Bertrand" id="{BE6D169F-A347-46A1-AC7E-787CFBA30776}" userId="sophie.bertrand@newgold.com" providerId="PeoplePicker"/>
  <person displayName="Renata Mrema" id="{26709CBC-6F55-47D5-BA5B-7F78C1823A66}" userId="S::Renata.Mrema@newgold.com::91f2fdf7-ab2b-461b-aea9-4f61b41d9525" providerId="AD"/>
  <person displayName="Renata Mrema" id="{01098083-2702-4FE7-A468-4B54A75808E0}" userId="S::renata.mrema@newgold.com::91f2fdf7-ab2b-461b-aea9-4f61b41d9525" providerId="AD"/>
  <person displayName="Sophie Bertrand" id="{1F529613-B593-420F-AADF-31E6FDE027CE}" userId="S::sophie.bertrand@newgold.com::c23f954e-9b26-4db3-9698-9d8ed6b9ddb3" providerId="AD"/>
</personList>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L93" dT="2024-04-19T18:41:15.28" personId="{26709CBC-6F55-47D5-BA5B-7F78C1823A66}" id="{0D55FF9B-25E4-42CA-85EC-5BCE63A2F70D}">
    <text>@Sophie Bertrand I think these are minor and I can just add a disclosure at the bottom but can leave the exact reinstatement from 2022 if you want</text>
    <mentions>
      <mention mentionpersonId="{BE6D169F-A347-46A1-AC7E-787CFBA30776}" mentionId="{C98197B4-C090-4CA8-9540-730DA5EC0AE6}" startIndex="0" length="16"/>
    </mentions>
  </threadedComment>
</ThreadedComments>
</file>

<file path=xl/threadedComments/threadedComment2.xml><?xml version="1.0" encoding="utf-8"?>
<ThreadedComments xmlns="http://schemas.microsoft.com/office/spreadsheetml/2018/threadedcomments" xmlns:x="http://schemas.openxmlformats.org/spreadsheetml/2006/main">
  <threadedComment ref="B153" dT="2024-04-19T20:24:35.51" personId="{26709CBC-6F55-47D5-BA5B-7F78C1823A66}" id="{1204DE27-4A22-4181-BDBB-D1D4A7BD1F03}">
    <text>Leaving here incase we like this format better but is broken up by NG and site above.</text>
  </threadedComment>
</ThreadedComments>
</file>

<file path=xl/threadedComments/threadedComment3.xml><?xml version="1.0" encoding="utf-8"?>
<ThreadedComments xmlns="http://schemas.microsoft.com/office/spreadsheetml/2018/threadedcomments" xmlns:x="http://schemas.openxmlformats.org/spreadsheetml/2006/main">
  <threadedComment ref="F12" dT="2024-04-23T17:37:06.06" personId="{1F529613-B593-420F-AADF-31E6FDE027CE}" id="{F102F48B-C09B-4462-AD8B-84FE16E97966}">
    <text>Why are we not reporting on this disclosure? We should have that information available no?</text>
  </threadedComment>
  <threadedComment ref="F12" dT="2024-04-26T17:32:45.58" personId="{26709CBC-6F55-47D5-BA5B-7F78C1823A66}" id="{F9143DAC-F28D-4BF0-901B-ED41C08FE25D}" parentId="{F102F48B-C09B-4462-AD8B-84FE16E97966}">
    <text>@Sophie Bertrand last year we referred to the financial disclosure. Pulled these from the 2023 report, let me know if below looks correct to you.</text>
    <mentions>
      <mention mentionpersonId="{BE6D169F-A347-46A1-AC7E-787CFBA30776}" mentionId="{F25C7805-29C4-4D86-B1F9-8EBDBF4292DE}" startIndex="0" length="16"/>
    </mentions>
  </threadedComment>
  <threadedComment ref="F12" dT="2024-04-26T18:17:39.09" personId="{1F529613-B593-420F-AADF-31E6FDE027CE}" id="{14D4F0B7-4DE2-4DB6-865D-69D8BC52830B}" parentId="{F102F48B-C09B-4462-AD8B-84FE16E97966}">
    <text>Could we include units?</text>
  </threadedComment>
  <threadedComment ref="F12" dT="2024-04-26T23:28:18.55" personId="{01098083-2702-4FE7-A468-4B54A75808E0}" id="{818CD967-090B-47A6-96F6-001C7C1A3419}" parentId="{F102F48B-C09B-4462-AD8B-84FE16E97966}">
    <text>@Sophie Bertrand yes of course. I added a superscript but can add it because we have room. This is one that is in USD.</text>
    <mentions>
      <mention mentionpersonId="{BE6D169F-A347-46A1-AC7E-787CFBA30776}" mentionId="{A8BB64B1-DD62-4A24-87E0-ACA4833E8B1F}" startIndex="0" length="16"/>
    </mentions>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9.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3EE36-C92E-40AC-B6BC-53BD8AEEFFF0}">
  <sheetPr>
    <tabColor theme="0" tint="-4.9989318521683403E-2"/>
    <pageSetUpPr fitToPage="1"/>
  </sheetPr>
  <dimension ref="B1:L93"/>
  <sheetViews>
    <sheetView topLeftCell="A61" zoomScale="85" zoomScaleNormal="85" workbookViewId="0">
      <selection activeCell="E49" sqref="E49"/>
    </sheetView>
  </sheetViews>
  <sheetFormatPr defaultColWidth="9.1796875" defaultRowHeight="14" x14ac:dyDescent="0.3"/>
  <cols>
    <col min="1" max="1" width="3.453125" style="4" customWidth="1"/>
    <col min="2" max="2" width="34" style="4" customWidth="1"/>
    <col min="3" max="3" width="81.1796875" style="4" customWidth="1"/>
    <col min="4" max="4" width="54.1796875" style="4" customWidth="1"/>
    <col min="5" max="5" width="54.453125" style="4" customWidth="1"/>
    <col min="6" max="6" width="37.26953125" style="4" customWidth="1"/>
    <col min="7" max="7" width="75.1796875" style="4" customWidth="1"/>
    <col min="8" max="8" width="34.81640625" style="4" customWidth="1"/>
    <col min="9" max="9" width="33.7265625" style="4" customWidth="1"/>
    <col min="10" max="10" width="39.1796875" style="4" customWidth="1"/>
    <col min="11" max="16384" width="9.1796875" style="4"/>
  </cols>
  <sheetData>
    <row r="1" spans="2:12" ht="78" customHeight="1" x14ac:dyDescent="0.3"/>
    <row r="2" spans="2:12" ht="50.5" customHeight="1" x14ac:dyDescent="0.5">
      <c r="B2" s="213" t="s">
        <v>1198</v>
      </c>
      <c r="C2" s="214"/>
      <c r="D2" s="213"/>
      <c r="E2" s="214"/>
      <c r="F2" s="214"/>
      <c r="G2" s="214"/>
      <c r="H2" s="214"/>
      <c r="I2" s="214"/>
      <c r="J2" s="214"/>
      <c r="K2" s="214"/>
      <c r="L2" s="214"/>
    </row>
    <row r="3" spans="2:12" ht="40.5" customHeight="1" x14ac:dyDescent="0.3">
      <c r="B3" s="215" t="s">
        <v>0</v>
      </c>
      <c r="C3" s="159"/>
      <c r="D3" s="215"/>
      <c r="E3" s="287"/>
      <c r="F3" s="287"/>
      <c r="G3" s="287"/>
      <c r="H3" s="287"/>
      <c r="I3" s="287"/>
      <c r="J3" s="287"/>
      <c r="K3" s="287"/>
      <c r="L3" s="287"/>
    </row>
    <row r="5" spans="2:12" ht="18" x14ac:dyDescent="0.4">
      <c r="B5" s="216" t="s">
        <v>1442</v>
      </c>
      <c r="C5" s="216" t="s">
        <v>1</v>
      </c>
      <c r="D5" s="216" t="s">
        <v>1399</v>
      </c>
    </row>
    <row r="6" spans="2:12" ht="15.65" customHeight="1" x14ac:dyDescent="0.35">
      <c r="B6" s="661" t="s">
        <v>2</v>
      </c>
      <c r="C6" s="662" t="s">
        <v>3</v>
      </c>
      <c r="D6" s="662" t="s">
        <v>56</v>
      </c>
    </row>
    <row r="7" spans="2:12" ht="15.65" customHeight="1" x14ac:dyDescent="0.4">
      <c r="B7" s="663"/>
      <c r="C7" s="660" t="s">
        <v>4</v>
      </c>
      <c r="D7" s="660"/>
    </row>
    <row r="8" spans="2:12" ht="15.65" customHeight="1" x14ac:dyDescent="0.4">
      <c r="B8" s="663"/>
      <c r="C8" s="660" t="s">
        <v>5</v>
      </c>
      <c r="D8" s="660" t="s">
        <v>56</v>
      </c>
    </row>
    <row r="9" spans="2:12" ht="15.65" customHeight="1" x14ac:dyDescent="0.4">
      <c r="B9" s="663"/>
      <c r="C9" s="660" t="s">
        <v>6</v>
      </c>
      <c r="D9" s="660"/>
    </row>
    <row r="10" spans="2:12" ht="15.65" customHeight="1" x14ac:dyDescent="0.4">
      <c r="B10" s="663"/>
      <c r="C10" s="660" t="s">
        <v>7</v>
      </c>
      <c r="D10" s="660"/>
    </row>
    <row r="11" spans="2:12" ht="15.65" customHeight="1" x14ac:dyDescent="0.4">
      <c r="B11" s="663"/>
      <c r="C11" s="660" t="s">
        <v>8</v>
      </c>
      <c r="D11" s="660"/>
    </row>
    <row r="12" spans="2:12" ht="15.65" customHeight="1" x14ac:dyDescent="0.4">
      <c r="B12" s="663"/>
      <c r="C12" s="660" t="s">
        <v>1393</v>
      </c>
      <c r="D12" s="660" t="s">
        <v>56</v>
      </c>
    </row>
    <row r="13" spans="2:12" ht="15.65" customHeight="1" x14ac:dyDescent="0.4">
      <c r="B13" s="663"/>
      <c r="C13" s="660" t="s">
        <v>1394</v>
      </c>
      <c r="D13" s="660" t="s">
        <v>56</v>
      </c>
    </row>
    <row r="14" spans="2:12" ht="15.65" customHeight="1" x14ac:dyDescent="0.4">
      <c r="B14" s="663"/>
      <c r="C14" s="660" t="s">
        <v>1395</v>
      </c>
      <c r="D14" s="660" t="s">
        <v>1396</v>
      </c>
    </row>
    <row r="15" spans="2:12" ht="15.65" customHeight="1" x14ac:dyDescent="0.4">
      <c r="B15" s="664"/>
      <c r="C15" s="665" t="s">
        <v>9</v>
      </c>
      <c r="D15" s="665"/>
    </row>
    <row r="16" spans="2:12" ht="15.65" customHeight="1" x14ac:dyDescent="0.35">
      <c r="B16" s="661" t="s">
        <v>10</v>
      </c>
      <c r="C16" s="666" t="s">
        <v>1407</v>
      </c>
      <c r="D16" s="662"/>
    </row>
    <row r="17" spans="2:4" ht="15.65" customHeight="1" x14ac:dyDescent="0.35">
      <c r="B17" s="659"/>
      <c r="C17" s="217" t="s">
        <v>1408</v>
      </c>
      <c r="D17" s="660"/>
    </row>
    <row r="18" spans="2:4" ht="15.65" customHeight="1" x14ac:dyDescent="0.35">
      <c r="B18" s="659"/>
      <c r="C18" s="217" t="s">
        <v>1397</v>
      </c>
      <c r="D18" s="660" t="s">
        <v>1178</v>
      </c>
    </row>
    <row r="19" spans="2:4" ht="15.65" customHeight="1" x14ac:dyDescent="0.35">
      <c r="B19" s="667"/>
      <c r="C19" s="668" t="s">
        <v>1398</v>
      </c>
      <c r="D19" s="665"/>
    </row>
    <row r="20" spans="2:4" ht="15.65" customHeight="1" x14ac:dyDescent="0.3">
      <c r="B20" s="669" t="s">
        <v>12</v>
      </c>
      <c r="C20" s="670" t="s">
        <v>1400</v>
      </c>
      <c r="D20" s="662"/>
    </row>
    <row r="21" spans="2:4" ht="15.65" customHeight="1" x14ac:dyDescent="0.35">
      <c r="B21" s="659"/>
      <c r="C21" s="217" t="s">
        <v>13</v>
      </c>
      <c r="D21" s="660" t="s">
        <v>1401</v>
      </c>
    </row>
    <row r="22" spans="2:4" ht="15.65" customHeight="1" x14ac:dyDescent="0.35">
      <c r="B22" s="659"/>
      <c r="C22" s="217" t="s">
        <v>1223</v>
      </c>
      <c r="D22" s="660"/>
    </row>
    <row r="23" spans="2:4" ht="15.65" customHeight="1" x14ac:dyDescent="0.35">
      <c r="B23" s="659"/>
      <c r="C23" s="217" t="s">
        <v>1230</v>
      </c>
      <c r="D23" s="660"/>
    </row>
    <row r="24" spans="2:4" ht="15.65" customHeight="1" x14ac:dyDescent="0.35">
      <c r="B24" s="661" t="s">
        <v>14</v>
      </c>
      <c r="C24" s="671" t="s">
        <v>1409</v>
      </c>
      <c r="D24" s="662" t="s">
        <v>1402</v>
      </c>
    </row>
    <row r="25" spans="2:4" ht="15.65" customHeight="1" x14ac:dyDescent="0.35">
      <c r="B25" s="659"/>
      <c r="C25" s="13" t="s">
        <v>1410</v>
      </c>
      <c r="D25" s="660"/>
    </row>
    <row r="26" spans="2:4" ht="15.65" customHeight="1" x14ac:dyDescent="0.35">
      <c r="B26" s="667"/>
      <c r="C26" s="668" t="s">
        <v>15</v>
      </c>
      <c r="D26" s="665"/>
    </row>
    <row r="27" spans="2:4" ht="15.65" customHeight="1" x14ac:dyDescent="0.35">
      <c r="B27" s="661" t="s">
        <v>11</v>
      </c>
      <c r="C27" s="666" t="s">
        <v>1411</v>
      </c>
      <c r="D27" s="662"/>
    </row>
    <row r="28" spans="2:4" ht="15.65" customHeight="1" x14ac:dyDescent="0.35">
      <c r="B28" s="667"/>
      <c r="C28" s="668" t="s">
        <v>1231</v>
      </c>
      <c r="D28" s="665"/>
    </row>
    <row r="29" spans="2:4" ht="15.65" customHeight="1" x14ac:dyDescent="0.35">
      <c r="B29" s="661" t="s">
        <v>16</v>
      </c>
      <c r="C29" s="666" t="s">
        <v>1697</v>
      </c>
      <c r="D29" s="662"/>
    </row>
    <row r="30" spans="2:4" ht="15.65" customHeight="1" x14ac:dyDescent="0.35">
      <c r="B30" s="659"/>
      <c r="C30" s="217" t="s">
        <v>1413</v>
      </c>
      <c r="D30" s="660" t="s">
        <v>1178</v>
      </c>
    </row>
    <row r="31" spans="2:4" ht="15.65" customHeight="1" x14ac:dyDescent="0.35">
      <c r="B31" s="659"/>
      <c r="C31" s="217" t="s">
        <v>1412</v>
      </c>
      <c r="D31" s="660"/>
    </row>
    <row r="32" spans="2:4" ht="15.65" customHeight="1" x14ac:dyDescent="0.35">
      <c r="B32" s="659"/>
      <c r="C32" s="217" t="s">
        <v>1417</v>
      </c>
      <c r="D32" s="660" t="s">
        <v>1178</v>
      </c>
    </row>
    <row r="33" spans="2:4" ht="15.65" customHeight="1" x14ac:dyDescent="0.35">
      <c r="B33" s="659"/>
      <c r="C33" s="217" t="s">
        <v>17</v>
      </c>
      <c r="D33" s="660"/>
    </row>
    <row r="34" spans="2:4" ht="15.65" customHeight="1" x14ac:dyDescent="0.35">
      <c r="B34" s="659"/>
      <c r="C34" s="217" t="s">
        <v>18</v>
      </c>
      <c r="D34" s="660" t="s">
        <v>1178</v>
      </c>
    </row>
    <row r="35" spans="2:4" ht="15.65" customHeight="1" x14ac:dyDescent="0.35">
      <c r="B35" s="667"/>
      <c r="C35" s="217" t="s">
        <v>19</v>
      </c>
      <c r="D35" s="660"/>
    </row>
    <row r="36" spans="2:4" ht="15.65" customHeight="1" x14ac:dyDescent="0.35">
      <c r="B36" s="661" t="s">
        <v>20</v>
      </c>
      <c r="C36" s="671" t="s">
        <v>22</v>
      </c>
      <c r="D36" s="662" t="s">
        <v>1421</v>
      </c>
    </row>
    <row r="37" spans="2:4" ht="15.65" customHeight="1" x14ac:dyDescent="0.35">
      <c r="B37" s="659"/>
      <c r="C37" s="217" t="s">
        <v>21</v>
      </c>
      <c r="D37" s="660" t="s">
        <v>1421</v>
      </c>
    </row>
    <row r="38" spans="2:4" ht="15.65" customHeight="1" x14ac:dyDescent="0.35">
      <c r="B38" s="659"/>
      <c r="C38" s="217" t="s">
        <v>1418</v>
      </c>
    </row>
    <row r="39" spans="2:4" ht="15.65" customHeight="1" x14ac:dyDescent="0.35">
      <c r="B39" s="659"/>
      <c r="C39" s="13" t="s">
        <v>1420</v>
      </c>
      <c r="D39" s="660"/>
    </row>
    <row r="40" spans="2:4" ht="15.65" customHeight="1" x14ac:dyDescent="0.35">
      <c r="B40" s="659"/>
      <c r="C40" s="217" t="s">
        <v>1419</v>
      </c>
      <c r="D40" s="660"/>
    </row>
    <row r="41" spans="2:4" ht="15.65" customHeight="1" x14ac:dyDescent="0.35">
      <c r="B41" s="659"/>
      <c r="C41" s="217" t="s">
        <v>23</v>
      </c>
      <c r="D41" s="660"/>
    </row>
    <row r="42" spans="2:4" ht="15.65" customHeight="1" x14ac:dyDescent="0.35">
      <c r="B42" s="667"/>
      <c r="C42" s="668" t="s">
        <v>24</v>
      </c>
      <c r="D42" s="660" t="s">
        <v>1421</v>
      </c>
    </row>
    <row r="43" spans="2:4" ht="15.65" customHeight="1" x14ac:dyDescent="0.35">
      <c r="B43" s="661" t="s">
        <v>25</v>
      </c>
      <c r="C43" s="666" t="s">
        <v>1422</v>
      </c>
      <c r="D43" s="662" t="s">
        <v>1440</v>
      </c>
    </row>
    <row r="44" spans="2:4" ht="15.65" customHeight="1" x14ac:dyDescent="0.35">
      <c r="B44" s="659"/>
      <c r="C44" s="217" t="s">
        <v>1706</v>
      </c>
      <c r="D44" s="660" t="s">
        <v>1440</v>
      </c>
    </row>
    <row r="45" spans="2:4" ht="15.65" customHeight="1" x14ac:dyDescent="0.35">
      <c r="B45" s="659"/>
      <c r="C45" s="217" t="s">
        <v>1707</v>
      </c>
      <c r="D45" s="660" t="s">
        <v>1178</v>
      </c>
    </row>
    <row r="46" spans="2:4" ht="15.65" customHeight="1" x14ac:dyDescent="0.35">
      <c r="B46" s="659"/>
      <c r="C46" s="217" t="s">
        <v>1423</v>
      </c>
      <c r="D46" s="660"/>
    </row>
    <row r="47" spans="2:4" ht="15.65" customHeight="1" x14ac:dyDescent="0.35">
      <c r="B47" s="659"/>
      <c r="C47" s="217" t="s">
        <v>1424</v>
      </c>
      <c r="D47" s="660"/>
    </row>
    <row r="48" spans="2:4" ht="15.65" customHeight="1" x14ac:dyDescent="0.35">
      <c r="B48" s="659"/>
      <c r="C48" s="217" t="s">
        <v>1425</v>
      </c>
      <c r="D48" s="660"/>
    </row>
    <row r="49" spans="2:4" ht="15.65" customHeight="1" x14ac:dyDescent="0.35">
      <c r="B49" s="659"/>
      <c r="C49" s="217" t="s">
        <v>1426</v>
      </c>
      <c r="D49" s="660"/>
    </row>
    <row r="50" spans="2:4" ht="15.65" customHeight="1" x14ac:dyDescent="0.35">
      <c r="B50" s="659"/>
      <c r="C50" s="217" t="s">
        <v>1437</v>
      </c>
      <c r="D50" s="660"/>
    </row>
    <row r="51" spans="2:4" ht="15.65" customHeight="1" x14ac:dyDescent="0.35">
      <c r="B51" s="659"/>
      <c r="C51" s="217" t="s">
        <v>1438</v>
      </c>
      <c r="D51" s="660"/>
    </row>
    <row r="52" spans="2:4" ht="15.65" customHeight="1" x14ac:dyDescent="0.35">
      <c r="B52" s="659"/>
      <c r="C52" s="217" t="s">
        <v>1698</v>
      </c>
      <c r="D52" s="660"/>
    </row>
    <row r="53" spans="2:4" ht="15.65" customHeight="1" x14ac:dyDescent="0.35">
      <c r="B53" s="659"/>
      <c r="C53" s="217" t="s">
        <v>1699</v>
      </c>
      <c r="D53" s="660" t="s">
        <v>1178</v>
      </c>
    </row>
    <row r="54" spans="2:4" ht="15.65" customHeight="1" x14ac:dyDescent="0.35">
      <c r="B54" s="667"/>
      <c r="C54" s="217" t="s">
        <v>1700</v>
      </c>
      <c r="D54" s="660" t="s">
        <v>1178</v>
      </c>
    </row>
    <row r="55" spans="2:4" ht="30.65" customHeight="1" x14ac:dyDescent="0.3">
      <c r="B55" s="669" t="s">
        <v>26</v>
      </c>
      <c r="C55" s="671" t="s">
        <v>1444</v>
      </c>
      <c r="D55" s="674" t="s">
        <v>1443</v>
      </c>
    </row>
    <row r="56" spans="2:4" ht="15.65" customHeight="1" x14ac:dyDescent="0.35">
      <c r="B56" s="659"/>
      <c r="C56" s="217" t="s">
        <v>1445</v>
      </c>
      <c r="D56" s="660"/>
    </row>
    <row r="57" spans="2:4" ht="15.65" customHeight="1" x14ac:dyDescent="0.35">
      <c r="B57" s="667"/>
      <c r="C57" s="668" t="s">
        <v>27</v>
      </c>
      <c r="D57" s="665"/>
    </row>
    <row r="58" spans="2:4" ht="15.65" customHeight="1" x14ac:dyDescent="0.35">
      <c r="B58" s="661" t="s">
        <v>28</v>
      </c>
      <c r="C58" s="666" t="s">
        <v>29</v>
      </c>
      <c r="D58" s="662"/>
    </row>
    <row r="59" spans="2:4" ht="15.65" customHeight="1" x14ac:dyDescent="0.35">
      <c r="B59" s="659"/>
      <c r="C59" s="217" t="s">
        <v>30</v>
      </c>
      <c r="D59" s="660"/>
    </row>
    <row r="60" spans="2:4" ht="15.65" customHeight="1" x14ac:dyDescent="0.35">
      <c r="B60" s="659"/>
      <c r="C60" s="13" t="s">
        <v>31</v>
      </c>
      <c r="D60" s="660"/>
    </row>
    <row r="61" spans="2:4" ht="15.65" customHeight="1" x14ac:dyDescent="0.35">
      <c r="B61" s="659"/>
      <c r="C61" s="217" t="s">
        <v>1453</v>
      </c>
      <c r="D61" s="660"/>
    </row>
    <row r="62" spans="2:4" ht="15.65" customHeight="1" x14ac:dyDescent="0.35">
      <c r="B62" s="659"/>
      <c r="C62" s="217" t="s">
        <v>1450</v>
      </c>
      <c r="D62" s="660"/>
    </row>
    <row r="63" spans="2:4" ht="15.65" customHeight="1" x14ac:dyDescent="0.35">
      <c r="B63" s="659"/>
      <c r="C63" s="217" t="s">
        <v>1451</v>
      </c>
      <c r="D63" s="660"/>
    </row>
    <row r="64" spans="2:4" ht="15.65" customHeight="1" x14ac:dyDescent="0.35">
      <c r="B64" s="659"/>
      <c r="C64" s="217" t="s">
        <v>1452</v>
      </c>
      <c r="D64" s="660" t="s">
        <v>1457</v>
      </c>
    </row>
    <row r="65" spans="2:4" ht="15.65" customHeight="1" x14ac:dyDescent="0.35">
      <c r="B65" s="659"/>
      <c r="C65" s="217" t="s">
        <v>1458</v>
      </c>
      <c r="D65" s="660" t="s">
        <v>1701</v>
      </c>
    </row>
    <row r="66" spans="2:4" ht="15.65" customHeight="1" x14ac:dyDescent="0.35">
      <c r="B66" s="659"/>
      <c r="C66" s="217" t="s">
        <v>1459</v>
      </c>
      <c r="D66" s="660" t="s">
        <v>1178</v>
      </c>
    </row>
    <row r="67" spans="2:4" ht="15.65" customHeight="1" x14ac:dyDescent="0.35">
      <c r="B67" s="659"/>
      <c r="C67" s="217" t="s">
        <v>1454</v>
      </c>
      <c r="D67" s="660"/>
    </row>
    <row r="68" spans="2:4" ht="15.65" customHeight="1" x14ac:dyDescent="0.35">
      <c r="B68" s="659"/>
      <c r="C68" s="217" t="s">
        <v>1455</v>
      </c>
      <c r="D68" s="660"/>
    </row>
    <row r="69" spans="2:4" ht="15.65" customHeight="1" x14ac:dyDescent="0.35">
      <c r="B69" s="659"/>
      <c r="C69" s="217" t="s">
        <v>1456</v>
      </c>
      <c r="D69" s="660"/>
    </row>
    <row r="70" spans="2:4" ht="15.65" customHeight="1" x14ac:dyDescent="0.35">
      <c r="B70" s="667"/>
      <c r="C70" s="668" t="s">
        <v>32</v>
      </c>
      <c r="D70" s="665"/>
    </row>
    <row r="71" spans="2:4" ht="15.65" customHeight="1" x14ac:dyDescent="0.35">
      <c r="B71" s="661" t="s">
        <v>33</v>
      </c>
      <c r="C71" s="666" t="s">
        <v>34</v>
      </c>
      <c r="D71" s="662"/>
    </row>
    <row r="72" spans="2:4" ht="15.65" customHeight="1" x14ac:dyDescent="0.35">
      <c r="B72" s="659"/>
      <c r="C72" s="217" t="s">
        <v>35</v>
      </c>
      <c r="D72" s="660"/>
    </row>
    <row r="73" spans="2:4" ht="15.65" customHeight="1" x14ac:dyDescent="0.35">
      <c r="B73" s="659"/>
      <c r="C73" s="217" t="s">
        <v>36</v>
      </c>
      <c r="D73" s="660"/>
    </row>
    <row r="74" spans="2:4" ht="15.65" customHeight="1" x14ac:dyDescent="0.35">
      <c r="B74" s="659"/>
      <c r="C74" s="217" t="s">
        <v>37</v>
      </c>
      <c r="D74" s="660"/>
    </row>
    <row r="75" spans="2:4" ht="15.65" customHeight="1" x14ac:dyDescent="0.35">
      <c r="B75" s="659"/>
      <c r="C75" s="13" t="s">
        <v>38</v>
      </c>
      <c r="D75" s="660"/>
    </row>
    <row r="76" spans="2:4" ht="15.65" customHeight="1" x14ac:dyDescent="0.35">
      <c r="B76" s="659"/>
      <c r="C76" s="13" t="s">
        <v>39</v>
      </c>
      <c r="D76" s="660"/>
    </row>
    <row r="77" spans="2:4" ht="15.65" customHeight="1" x14ac:dyDescent="0.35">
      <c r="B77" s="659"/>
      <c r="C77" s="13" t="s">
        <v>40</v>
      </c>
      <c r="D77" s="660"/>
    </row>
    <row r="78" spans="2:4" ht="15.65" customHeight="1" x14ac:dyDescent="0.35">
      <c r="B78" s="659"/>
      <c r="C78" s="13" t="s">
        <v>41</v>
      </c>
      <c r="D78" s="660"/>
    </row>
    <row r="79" spans="2:4" ht="15.65" customHeight="1" x14ac:dyDescent="0.35">
      <c r="B79" s="659"/>
      <c r="C79" s="13" t="s">
        <v>42</v>
      </c>
      <c r="D79" s="660"/>
    </row>
    <row r="80" spans="2:4" ht="15.65" customHeight="1" x14ac:dyDescent="0.35">
      <c r="B80" s="659"/>
      <c r="C80" s="13" t="s">
        <v>43</v>
      </c>
      <c r="D80" s="660"/>
    </row>
    <row r="81" spans="2:4" ht="15.65" customHeight="1" x14ac:dyDescent="0.35">
      <c r="B81" s="659"/>
      <c r="C81" s="13" t="s">
        <v>44</v>
      </c>
      <c r="D81" s="660" t="s">
        <v>1178</v>
      </c>
    </row>
    <row r="82" spans="2:4" ht="15.65" customHeight="1" x14ac:dyDescent="0.35">
      <c r="B82" s="659"/>
      <c r="C82" s="13" t="s">
        <v>45</v>
      </c>
      <c r="D82" s="660"/>
    </row>
    <row r="83" spans="2:4" ht="15.65" customHeight="1" x14ac:dyDescent="0.35">
      <c r="B83" s="659"/>
      <c r="C83" s="13" t="s">
        <v>46</v>
      </c>
      <c r="D83" s="660"/>
    </row>
    <row r="84" spans="2:4" ht="15.65" customHeight="1" x14ac:dyDescent="0.35">
      <c r="B84" s="659"/>
      <c r="C84" s="13" t="s">
        <v>47</v>
      </c>
      <c r="D84" s="660" t="s">
        <v>1464</v>
      </c>
    </row>
    <row r="85" spans="2:4" ht="15.65" customHeight="1" x14ac:dyDescent="0.35">
      <c r="B85" s="659"/>
      <c r="C85" s="13" t="s">
        <v>48</v>
      </c>
      <c r="D85" s="660" t="s">
        <v>1464</v>
      </c>
    </row>
    <row r="86" spans="2:4" ht="15.65" customHeight="1" x14ac:dyDescent="0.35">
      <c r="B86" s="659"/>
      <c r="C86" s="13" t="s">
        <v>49</v>
      </c>
      <c r="D86" s="660" t="s">
        <v>1465</v>
      </c>
    </row>
    <row r="87" spans="2:4" ht="15.65" customHeight="1" x14ac:dyDescent="0.35">
      <c r="B87" s="659"/>
      <c r="C87" s="13" t="s">
        <v>50</v>
      </c>
      <c r="D87" s="660" t="s">
        <v>1464</v>
      </c>
    </row>
    <row r="88" spans="2:4" ht="15.65" customHeight="1" x14ac:dyDescent="0.35">
      <c r="B88" s="659"/>
      <c r="C88" s="13" t="s">
        <v>51</v>
      </c>
      <c r="D88" s="660"/>
    </row>
    <row r="89" spans="2:4" ht="15.65" customHeight="1" x14ac:dyDescent="0.35">
      <c r="B89" s="659"/>
      <c r="C89" s="13" t="s">
        <v>52</v>
      </c>
      <c r="D89" s="660" t="s">
        <v>56</v>
      </c>
    </row>
    <row r="90" spans="2:4" ht="15.65" customHeight="1" x14ac:dyDescent="0.35">
      <c r="B90" s="659"/>
      <c r="C90" s="13" t="s">
        <v>1462</v>
      </c>
      <c r="D90" s="660"/>
    </row>
    <row r="91" spans="2:4" ht="15.65" customHeight="1" x14ac:dyDescent="0.35">
      <c r="B91" s="659"/>
      <c r="C91" s="13" t="s">
        <v>1461</v>
      </c>
      <c r="D91" s="660" t="s">
        <v>1178</v>
      </c>
    </row>
    <row r="92" spans="2:4" ht="15.65" customHeight="1" x14ac:dyDescent="0.35">
      <c r="B92" s="659"/>
      <c r="C92" s="13" t="s">
        <v>1460</v>
      </c>
      <c r="D92" s="660" t="s">
        <v>1178</v>
      </c>
    </row>
    <row r="93" spans="2:4" ht="15.65" customHeight="1" x14ac:dyDescent="0.35">
      <c r="B93" s="667"/>
      <c r="C93" s="672" t="s">
        <v>53</v>
      </c>
      <c r="D93" s="665"/>
    </row>
  </sheetData>
  <sheetProtection algorithmName="SHA-512" hashValue="mJeMyQOIJ6XM5mI5+z5RdSrU1245mTpcjzQWgB/QX7a6s6WwJZL1a5hyv6GTmJfcWN81xAPamndPzebewHdaFw==" saltValue="PeZ6D6fF+mtM0mGsj1gdhQ==" spinCount="100000" sheet="1" objects="1" scenarios="1"/>
  <dataConsolidate/>
  <pageMargins left="0.7" right="0.7" top="0.75" bottom="0.75" header="0.3" footer="0.3"/>
  <pageSetup paperSize="5" scale="41"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C019B-EAA9-44E1-B952-F78363F2B9DD}">
  <sheetPr>
    <tabColor rgb="FFE0D5BE"/>
    <pageSetUpPr fitToPage="1"/>
  </sheetPr>
  <dimension ref="B1:U181"/>
  <sheetViews>
    <sheetView topLeftCell="A46" zoomScale="80" zoomScaleNormal="80" workbookViewId="0">
      <selection activeCell="S25" sqref="S25"/>
    </sheetView>
  </sheetViews>
  <sheetFormatPr defaultColWidth="9.1796875" defaultRowHeight="14" x14ac:dyDescent="0.3"/>
  <cols>
    <col min="1" max="1" width="3.453125" style="4" customWidth="1"/>
    <col min="2" max="2" width="20.453125" style="4" customWidth="1"/>
    <col min="3" max="3" width="54.453125" style="4" customWidth="1"/>
    <col min="4" max="11" width="14.453125" style="4" customWidth="1"/>
    <col min="12" max="14" width="14.1796875" style="4" customWidth="1"/>
    <col min="15" max="17" width="9.1796875" style="4" hidden="1" customWidth="1"/>
    <col min="18" max="16384" width="9.1796875" style="4"/>
  </cols>
  <sheetData>
    <row r="1" spans="2:21" ht="78" customHeight="1" x14ac:dyDescent="0.3"/>
    <row r="2" spans="2:21" ht="50.5" customHeight="1" x14ac:dyDescent="0.5">
      <c r="B2" s="213" t="s">
        <v>1198</v>
      </c>
      <c r="C2" s="214"/>
      <c r="D2" s="214"/>
      <c r="E2" s="214"/>
      <c r="F2" s="214"/>
      <c r="G2" s="214"/>
      <c r="H2" s="214"/>
      <c r="I2" s="214"/>
      <c r="J2" s="214"/>
      <c r="K2" s="214"/>
    </row>
    <row r="3" spans="2:21" ht="40.5" customHeight="1" x14ac:dyDescent="0.3">
      <c r="B3" s="215" t="s">
        <v>26</v>
      </c>
      <c r="C3" s="159"/>
      <c r="D3" s="159"/>
      <c r="E3" s="159"/>
      <c r="F3" s="159"/>
      <c r="G3" s="159"/>
      <c r="H3" s="159"/>
      <c r="I3" s="159"/>
      <c r="J3" s="159"/>
      <c r="K3" s="159"/>
    </row>
    <row r="4" spans="2:21" ht="24.65" customHeight="1" x14ac:dyDescent="0.3">
      <c r="B4" s="171"/>
      <c r="C4" s="172"/>
      <c r="D4" s="170"/>
      <c r="E4" s="170"/>
      <c r="F4" s="170"/>
      <c r="G4" s="170"/>
      <c r="H4" s="170"/>
    </row>
    <row r="5" spans="2:21" s="206" customFormat="1" ht="49" customHeight="1" x14ac:dyDescent="0.25">
      <c r="B5" s="1347" t="s">
        <v>721</v>
      </c>
      <c r="C5" s="1347"/>
      <c r="D5" s="1347"/>
      <c r="E5" s="1347"/>
      <c r="F5" s="1347"/>
      <c r="G5" s="1347"/>
      <c r="H5" s="1347"/>
      <c r="I5" s="1347"/>
      <c r="J5" s="1347"/>
      <c r="K5" s="1347"/>
      <c r="O5" s="206" t="s">
        <v>108</v>
      </c>
      <c r="P5" s="206" t="s">
        <v>109</v>
      </c>
    </row>
    <row r="6" spans="2:21" ht="18.649999999999999" customHeight="1" x14ac:dyDescent="0.3">
      <c r="B6" s="1222" t="s">
        <v>155</v>
      </c>
      <c r="C6" s="1223"/>
      <c r="D6" s="718" t="s">
        <v>68</v>
      </c>
      <c r="E6" s="719"/>
      <c r="F6" s="719"/>
      <c r="G6" s="719"/>
      <c r="H6" s="719"/>
      <c r="I6" s="719"/>
      <c r="J6" s="719"/>
      <c r="K6" s="720"/>
      <c r="L6" s="310"/>
      <c r="O6" s="306" t="s">
        <v>91</v>
      </c>
      <c r="P6" s="306" t="s">
        <v>64</v>
      </c>
      <c r="Q6" s="306" t="s">
        <v>139</v>
      </c>
      <c r="R6" s="306" t="s">
        <v>66</v>
      </c>
    </row>
    <row r="7" spans="2:21" s="206" customFormat="1" ht="49.5" customHeight="1" x14ac:dyDescent="0.25">
      <c r="B7" s="707" t="s">
        <v>722</v>
      </c>
      <c r="C7" s="707"/>
      <c r="D7" s="1346" t="s">
        <v>1594</v>
      </c>
      <c r="E7" s="1346"/>
      <c r="F7" s="1346"/>
      <c r="G7" s="1346"/>
      <c r="H7" s="1346"/>
      <c r="I7" s="1346"/>
      <c r="J7" s="1346"/>
      <c r="K7" s="1346"/>
      <c r="L7" s="231"/>
      <c r="M7" s="231"/>
      <c r="N7" s="231"/>
      <c r="O7" s="231"/>
      <c r="P7" s="231"/>
      <c r="Q7" s="231"/>
      <c r="S7" s="231"/>
      <c r="T7" s="231"/>
      <c r="U7" s="231"/>
    </row>
    <row r="8" spans="2:21" s="206" customFormat="1" ht="59.15" customHeight="1" x14ac:dyDescent="0.25">
      <c r="B8" s="707" t="s">
        <v>723</v>
      </c>
      <c r="C8" s="707"/>
      <c r="D8" s="1346" t="s">
        <v>1187</v>
      </c>
      <c r="E8" s="1346"/>
      <c r="F8" s="1346"/>
      <c r="G8" s="1346"/>
      <c r="H8" s="1346"/>
      <c r="I8" s="1346"/>
      <c r="J8" s="1346"/>
      <c r="K8" s="1346"/>
      <c r="L8" s="231"/>
      <c r="M8" s="231"/>
      <c r="N8" s="231"/>
      <c r="O8" s="231" t="s">
        <v>724</v>
      </c>
      <c r="P8" s="231" t="s">
        <v>1595</v>
      </c>
      <c r="Q8" s="231"/>
      <c r="S8" s="231"/>
      <c r="T8" s="231"/>
      <c r="U8" s="231"/>
    </row>
    <row r="9" spans="2:21" s="206" customFormat="1" ht="103" customHeight="1" x14ac:dyDescent="0.25">
      <c r="B9" s="1225" t="s">
        <v>725</v>
      </c>
      <c r="C9" s="1240"/>
      <c r="D9" s="1042" t="s">
        <v>1596</v>
      </c>
      <c r="E9" s="1043"/>
      <c r="F9" s="1043"/>
      <c r="G9" s="1043"/>
      <c r="H9" s="1043"/>
      <c r="I9" s="1043"/>
      <c r="J9" s="1043"/>
      <c r="K9" s="1044"/>
      <c r="L9" s="231"/>
      <c r="M9" s="231"/>
      <c r="N9" s="231"/>
      <c r="O9" s="231"/>
      <c r="P9" s="231"/>
      <c r="Q9" s="231"/>
      <c r="S9" s="231"/>
      <c r="T9" s="231"/>
      <c r="U9" s="231"/>
    </row>
    <row r="10" spans="2:21" s="206" customFormat="1" ht="102" customHeight="1" x14ac:dyDescent="0.25">
      <c r="B10" s="1225" t="s">
        <v>1597</v>
      </c>
      <c r="C10" s="1240"/>
      <c r="D10" s="1042" t="s">
        <v>1598</v>
      </c>
      <c r="E10" s="1043"/>
      <c r="F10" s="1043"/>
      <c r="G10" s="1043"/>
      <c r="H10" s="1043"/>
      <c r="I10" s="1043"/>
      <c r="J10" s="1043"/>
      <c r="K10" s="1044"/>
      <c r="L10" s="231"/>
      <c r="M10" s="231"/>
      <c r="N10" s="231"/>
      <c r="O10" s="231"/>
      <c r="P10" s="231"/>
      <c r="Q10" s="231"/>
      <c r="S10" s="231"/>
      <c r="T10" s="231"/>
      <c r="U10" s="231"/>
    </row>
    <row r="11" spans="2:21" s="206" customFormat="1" ht="100.5" customHeight="1" x14ac:dyDescent="0.25">
      <c r="B11" s="707" t="s">
        <v>729</v>
      </c>
      <c r="C11" s="707"/>
      <c r="D11" s="706" t="s">
        <v>1599</v>
      </c>
      <c r="E11" s="706"/>
      <c r="F11" s="706"/>
      <c r="G11" s="706"/>
      <c r="H11" s="706"/>
      <c r="I11" s="706"/>
      <c r="J11" s="706"/>
      <c r="K11" s="706"/>
      <c r="L11" s="231"/>
      <c r="M11" s="231"/>
      <c r="N11" s="231"/>
      <c r="O11" s="231"/>
      <c r="P11" s="231"/>
      <c r="Q11" s="231"/>
      <c r="S11" s="231"/>
      <c r="T11" s="231"/>
      <c r="U11" s="231"/>
    </row>
    <row r="12" spans="2:21" s="206" customFormat="1" ht="89" customHeight="1" x14ac:dyDescent="0.25">
      <c r="B12" s="707" t="s">
        <v>730</v>
      </c>
      <c r="C12" s="707"/>
      <c r="D12" s="706" t="s">
        <v>1600</v>
      </c>
      <c r="E12" s="706"/>
      <c r="F12" s="706"/>
      <c r="G12" s="706"/>
      <c r="H12" s="706"/>
      <c r="I12" s="706"/>
      <c r="J12" s="706"/>
      <c r="K12" s="706"/>
      <c r="L12" s="231"/>
      <c r="M12" s="231"/>
      <c r="N12" s="231"/>
      <c r="P12" s="246"/>
      <c r="Q12" s="246"/>
      <c r="R12" s="246"/>
    </row>
    <row r="13" spans="2:21" s="206" customFormat="1" ht="33.65" customHeight="1" x14ac:dyDescent="0.25">
      <c r="B13" s="707" t="s">
        <v>731</v>
      </c>
      <c r="C13" s="707"/>
      <c r="D13" s="1346" t="s">
        <v>1188</v>
      </c>
      <c r="E13" s="1346"/>
      <c r="F13" s="1346"/>
      <c r="G13" s="1346"/>
      <c r="H13" s="1346"/>
      <c r="I13" s="1346"/>
      <c r="J13" s="1346"/>
      <c r="K13" s="1346"/>
      <c r="L13" s="231"/>
      <c r="M13" s="231"/>
      <c r="N13" s="231"/>
      <c r="P13" s="246"/>
      <c r="Q13" s="246"/>
      <c r="R13" s="246"/>
    </row>
    <row r="14" spans="2:21" s="206" customFormat="1" ht="61.5" customHeight="1" x14ac:dyDescent="0.25">
      <c r="B14" s="707" t="s">
        <v>733</v>
      </c>
      <c r="C14" s="707"/>
      <c r="D14" s="706" t="s">
        <v>1175</v>
      </c>
      <c r="E14" s="706"/>
      <c r="F14" s="706"/>
      <c r="G14" s="706"/>
      <c r="H14" s="706"/>
      <c r="I14" s="706"/>
      <c r="J14" s="706"/>
      <c r="K14" s="706"/>
      <c r="L14" s="231"/>
      <c r="M14" s="231"/>
      <c r="N14" s="231"/>
      <c r="P14" s="246"/>
      <c r="Q14" s="246"/>
      <c r="R14" s="246"/>
    </row>
    <row r="15" spans="2:21" s="206" customFormat="1" ht="49" customHeight="1" x14ac:dyDescent="0.25">
      <c r="B15" s="253" t="s">
        <v>734</v>
      </c>
      <c r="C15" s="246"/>
      <c r="D15" s="246"/>
      <c r="E15" s="246"/>
      <c r="F15" s="246"/>
      <c r="G15" s="246"/>
      <c r="H15" s="246"/>
      <c r="I15" s="246"/>
      <c r="J15" s="246"/>
      <c r="K15" s="246"/>
      <c r="L15" s="246"/>
      <c r="M15" s="246"/>
      <c r="N15" s="248"/>
      <c r="P15" s="246"/>
      <c r="Q15" s="246"/>
      <c r="R15" s="246"/>
    </row>
    <row r="16" spans="2:21" ht="14.5" customHeight="1" x14ac:dyDescent="0.3">
      <c r="B16" s="848" t="s">
        <v>735</v>
      </c>
      <c r="C16" s="1317"/>
      <c r="D16" s="795" t="s">
        <v>69</v>
      </c>
      <c r="E16" s="796"/>
      <c r="F16" s="797"/>
      <c r="G16" s="795" t="s">
        <v>117</v>
      </c>
      <c r="H16" s="796"/>
      <c r="I16" s="796"/>
      <c r="J16" s="797"/>
      <c r="K16" s="523"/>
      <c r="P16" s="306" t="s">
        <v>64</v>
      </c>
      <c r="Q16" s="306" t="s">
        <v>139</v>
      </c>
      <c r="R16" s="306" t="s">
        <v>66</v>
      </c>
    </row>
    <row r="17" spans="2:18" ht="25" customHeight="1" x14ac:dyDescent="0.3">
      <c r="B17" s="920"/>
      <c r="C17" s="921"/>
      <c r="D17" s="475" t="s">
        <v>108</v>
      </c>
      <c r="E17" s="475" t="s">
        <v>109</v>
      </c>
      <c r="F17" s="475" t="s">
        <v>103</v>
      </c>
      <c r="G17" s="475" t="s">
        <v>108</v>
      </c>
      <c r="H17" s="475" t="s">
        <v>109</v>
      </c>
      <c r="I17" s="475" t="s">
        <v>264</v>
      </c>
      <c r="J17" s="475" t="s">
        <v>103</v>
      </c>
      <c r="K17" s="519"/>
      <c r="P17" s="306"/>
      <c r="Q17" s="306"/>
      <c r="R17" s="306"/>
    </row>
    <row r="18" spans="2:18" ht="25" customHeight="1" x14ac:dyDescent="0.3">
      <c r="B18" s="568" t="s">
        <v>736</v>
      </c>
      <c r="C18" s="569"/>
      <c r="D18" s="1330"/>
      <c r="E18" s="1331"/>
      <c r="F18" s="1331"/>
      <c r="G18" s="1331"/>
      <c r="H18" s="1331"/>
      <c r="I18" s="1331"/>
      <c r="J18" s="1332"/>
      <c r="K18" s="635"/>
      <c r="P18" s="306"/>
      <c r="Q18" s="306"/>
      <c r="R18" s="306"/>
    </row>
    <row r="19" spans="2:18" ht="25" customHeight="1" x14ac:dyDescent="0.3">
      <c r="B19" s="1326" t="s">
        <v>737</v>
      </c>
      <c r="C19" s="1326"/>
      <c r="D19" s="511">
        <v>0</v>
      </c>
      <c r="E19" s="511">
        <v>0</v>
      </c>
      <c r="F19" s="511">
        <v>0</v>
      </c>
      <c r="G19" s="511">
        <v>0</v>
      </c>
      <c r="H19" s="512">
        <v>0</v>
      </c>
      <c r="I19" s="512">
        <v>0</v>
      </c>
      <c r="J19" s="512">
        <v>0</v>
      </c>
      <c r="K19" s="520"/>
      <c r="R19" s="290"/>
    </row>
    <row r="20" spans="2:18" ht="25" customHeight="1" x14ac:dyDescent="0.3">
      <c r="B20" s="1326" t="s">
        <v>1365</v>
      </c>
      <c r="C20" s="1326"/>
      <c r="D20" s="513">
        <v>0.49</v>
      </c>
      <c r="E20" s="514">
        <v>0.67</v>
      </c>
      <c r="F20" s="513">
        <v>0.8</v>
      </c>
      <c r="G20" s="513">
        <v>0.93</v>
      </c>
      <c r="H20" s="515">
        <v>1.02</v>
      </c>
      <c r="I20" s="512">
        <v>0</v>
      </c>
      <c r="J20" s="515">
        <v>0.95</v>
      </c>
      <c r="K20" s="520"/>
      <c r="R20" s="290"/>
    </row>
    <row r="21" spans="2:18" ht="25" customHeight="1" x14ac:dyDescent="0.3">
      <c r="B21" s="1326" t="s">
        <v>1601</v>
      </c>
      <c r="C21" s="1326"/>
      <c r="D21" s="516">
        <v>3</v>
      </c>
      <c r="E21" s="516">
        <v>6</v>
      </c>
      <c r="F21" s="511">
        <f>SUM(D21:E21)</f>
        <v>9</v>
      </c>
      <c r="G21" s="516">
        <v>8</v>
      </c>
      <c r="H21" s="517">
        <v>12</v>
      </c>
      <c r="I21" s="517">
        <v>0</v>
      </c>
      <c r="J21" s="517">
        <f>SUM(G21:I21)</f>
        <v>20</v>
      </c>
      <c r="K21" s="521"/>
      <c r="R21" s="290"/>
    </row>
    <row r="22" spans="2:18" ht="29.5" customHeight="1" x14ac:dyDescent="0.3">
      <c r="B22" s="1326" t="s">
        <v>738</v>
      </c>
      <c r="C22" s="1326"/>
      <c r="D22" s="1336" t="s">
        <v>1184</v>
      </c>
      <c r="E22" s="1337"/>
      <c r="F22" s="1338"/>
      <c r="G22" s="1336" t="s">
        <v>1363</v>
      </c>
      <c r="H22" s="1337"/>
      <c r="I22" s="1337"/>
      <c r="J22" s="1338"/>
      <c r="K22" s="520"/>
      <c r="R22" s="290"/>
    </row>
    <row r="23" spans="2:18" ht="25" customHeight="1" x14ac:dyDescent="0.3">
      <c r="B23" s="1326" t="s">
        <v>1183</v>
      </c>
      <c r="C23" s="1326"/>
      <c r="D23" s="457">
        <v>1221238</v>
      </c>
      <c r="E23" s="457">
        <v>1785400</v>
      </c>
      <c r="F23" s="457">
        <f>SUM(D23:E23)</f>
        <v>3006638</v>
      </c>
      <c r="G23" s="457">
        <v>1719488</v>
      </c>
      <c r="H23" s="530">
        <v>2346835</v>
      </c>
      <c r="I23" s="530">
        <v>142888</v>
      </c>
      <c r="J23" s="530">
        <f>SUM(G23:I23)</f>
        <v>4209211</v>
      </c>
      <c r="K23" s="520"/>
      <c r="R23" s="290"/>
    </row>
    <row r="24" spans="2:18" ht="25" customHeight="1" x14ac:dyDescent="0.3">
      <c r="B24" s="1205" t="s">
        <v>739</v>
      </c>
      <c r="C24" s="1206"/>
      <c r="D24" s="641">
        <v>0.23089999999999999</v>
      </c>
      <c r="E24" s="641">
        <v>8.9599999999999999E-2</v>
      </c>
      <c r="F24" s="641">
        <v>0.14069999999999999</v>
      </c>
      <c r="G24" s="641">
        <v>0.20499999999999999</v>
      </c>
      <c r="H24" s="655">
        <v>0.109</v>
      </c>
      <c r="I24" s="655">
        <v>0</v>
      </c>
      <c r="J24" s="655">
        <v>0.14399999999999999</v>
      </c>
      <c r="K24" s="520"/>
      <c r="M24" s="518"/>
      <c r="R24" s="290"/>
    </row>
    <row r="25" spans="2:18" ht="25" customHeight="1" x14ac:dyDescent="0.3">
      <c r="B25" s="853" t="s">
        <v>740</v>
      </c>
      <c r="C25" s="855"/>
      <c r="D25" s="1330"/>
      <c r="E25" s="1331"/>
      <c r="F25" s="1331"/>
      <c r="G25" s="1331"/>
      <c r="H25" s="1331"/>
      <c r="I25" s="1331"/>
      <c r="J25" s="1332"/>
      <c r="K25" s="635"/>
      <c r="R25" s="290"/>
    </row>
    <row r="26" spans="2:18" ht="25" customHeight="1" x14ac:dyDescent="0.3">
      <c r="B26" s="1345" t="s">
        <v>737</v>
      </c>
      <c r="C26" s="1345"/>
      <c r="D26" s="627">
        <v>0</v>
      </c>
      <c r="E26" s="627">
        <v>0</v>
      </c>
      <c r="F26" s="627">
        <f>SUM(D26:E26)</f>
        <v>0</v>
      </c>
      <c r="G26" s="627">
        <v>0</v>
      </c>
      <c r="H26" s="656">
        <v>0</v>
      </c>
      <c r="I26" s="656">
        <v>0</v>
      </c>
      <c r="J26" s="656">
        <f>SUM(G26:I26)</f>
        <v>0</v>
      </c>
      <c r="K26" s="519"/>
      <c r="R26" s="290"/>
    </row>
    <row r="27" spans="2:18" ht="25" customHeight="1" x14ac:dyDescent="0.3">
      <c r="B27" s="1326" t="s">
        <v>1365</v>
      </c>
      <c r="C27" s="1326"/>
      <c r="D27" s="514">
        <v>1.31</v>
      </c>
      <c r="E27" s="514">
        <v>1.3</v>
      </c>
      <c r="F27" s="513">
        <v>1.31</v>
      </c>
      <c r="G27" s="513">
        <v>1.1200000000000001</v>
      </c>
      <c r="H27" s="1339" t="s">
        <v>449</v>
      </c>
      <c r="I27" s="1340"/>
      <c r="J27" s="1341"/>
      <c r="K27" s="519"/>
      <c r="R27" s="290"/>
    </row>
    <row r="28" spans="2:18" ht="25" customHeight="1" x14ac:dyDescent="0.3">
      <c r="B28" s="1326" t="s">
        <v>1182</v>
      </c>
      <c r="C28" s="1326"/>
      <c r="D28" s="516">
        <v>4</v>
      </c>
      <c r="E28" s="516">
        <v>4</v>
      </c>
      <c r="F28" s="516">
        <f>SUM(D28:E28)</f>
        <v>8</v>
      </c>
      <c r="G28" s="1342" t="s">
        <v>449</v>
      </c>
      <c r="H28" s="1343"/>
      <c r="I28" s="1343"/>
      <c r="J28" s="1344"/>
      <c r="K28" s="519"/>
      <c r="R28" s="290"/>
    </row>
    <row r="29" spans="2:18" ht="33.65" customHeight="1" x14ac:dyDescent="0.3">
      <c r="B29" s="1326" t="s">
        <v>738</v>
      </c>
      <c r="C29" s="1326"/>
      <c r="D29" s="1336" t="s">
        <v>1374</v>
      </c>
      <c r="E29" s="1337"/>
      <c r="F29" s="1338"/>
      <c r="G29" s="1336" t="s">
        <v>1375</v>
      </c>
      <c r="H29" s="1337"/>
      <c r="I29" s="1337"/>
      <c r="J29" s="1338"/>
      <c r="K29" s="519"/>
      <c r="R29" s="290"/>
    </row>
    <row r="30" spans="2:18" ht="25" customHeight="1" x14ac:dyDescent="0.3">
      <c r="B30" s="1326" t="s">
        <v>1183</v>
      </c>
      <c r="C30" s="1326"/>
      <c r="D30" s="457">
        <v>609174</v>
      </c>
      <c r="E30" s="457">
        <v>614817</v>
      </c>
      <c r="F30" s="457">
        <f>SUM(D30:E30)</f>
        <v>1223991</v>
      </c>
      <c r="G30" s="457">
        <v>536860</v>
      </c>
      <c r="H30" s="530">
        <v>597222</v>
      </c>
      <c r="I30" s="530">
        <v>40520</v>
      </c>
      <c r="J30" s="530">
        <f>SUM(G30:I30)</f>
        <v>1174602</v>
      </c>
      <c r="K30" s="519"/>
      <c r="R30" s="290"/>
    </row>
    <row r="31" spans="2:18" ht="25" customHeight="1" x14ac:dyDescent="0.3">
      <c r="B31" s="1205" t="s">
        <v>739</v>
      </c>
      <c r="C31" s="1206"/>
      <c r="D31" s="657">
        <v>8.5300000000000001E-2</v>
      </c>
      <c r="E31" s="654">
        <v>4.2200000000000001E-2</v>
      </c>
      <c r="F31" s="654">
        <v>6.3700000000000007E-2</v>
      </c>
      <c r="G31" s="1333" t="s">
        <v>449</v>
      </c>
      <c r="H31" s="1334"/>
      <c r="I31" s="1334"/>
      <c r="J31" s="1335"/>
      <c r="K31" s="522"/>
      <c r="R31" s="290"/>
    </row>
    <row r="32" spans="2:18" s="206" customFormat="1" ht="43.5" customHeight="1" x14ac:dyDescent="0.25">
      <c r="B32" s="874" t="s">
        <v>741</v>
      </c>
      <c r="C32" s="875"/>
      <c r="D32" s="1042" t="s">
        <v>1602</v>
      </c>
      <c r="E32" s="1043"/>
      <c r="F32" s="1043"/>
      <c r="G32" s="1043"/>
      <c r="H32" s="1043"/>
      <c r="I32" s="1043"/>
      <c r="J32" s="1043"/>
      <c r="K32" s="1044"/>
      <c r="L32" s="231"/>
      <c r="Q32" s="246"/>
      <c r="R32" s="246"/>
    </row>
    <row r="33" spans="2:18" s="525" customFormat="1" ht="25" customHeight="1" x14ac:dyDescent="0.35">
      <c r="B33" s="707" t="s">
        <v>1185</v>
      </c>
      <c r="C33" s="707"/>
      <c r="D33" s="1042" t="s">
        <v>1186</v>
      </c>
      <c r="E33" s="1043"/>
      <c r="F33" s="1043"/>
      <c r="G33" s="1043"/>
      <c r="H33" s="1043"/>
      <c r="I33" s="1043"/>
      <c r="J33" s="1043"/>
      <c r="K33" s="1044"/>
      <c r="L33" s="524"/>
      <c r="Q33" s="246"/>
      <c r="R33" s="246"/>
    </row>
    <row r="34" spans="2:18" ht="62.15" customHeight="1" x14ac:dyDescent="0.3">
      <c r="B34" s="1019" t="s">
        <v>1603</v>
      </c>
      <c r="C34" s="1020"/>
      <c r="D34" s="1020"/>
      <c r="E34" s="1020"/>
      <c r="F34" s="1020"/>
      <c r="G34" s="1020"/>
      <c r="H34" s="1020"/>
      <c r="I34" s="1020"/>
      <c r="J34" s="1020"/>
      <c r="K34" s="1021"/>
      <c r="L34" s="333"/>
      <c r="O34" s="232"/>
      <c r="R34" s="290"/>
    </row>
    <row r="35" spans="2:18" s="206" customFormat="1" ht="49" customHeight="1" x14ac:dyDescent="0.25">
      <c r="B35" s="253" t="s">
        <v>742</v>
      </c>
      <c r="C35" s="246"/>
      <c r="D35" s="246"/>
      <c r="E35" s="246"/>
      <c r="F35" s="246"/>
      <c r="G35" s="246"/>
      <c r="H35" s="246"/>
      <c r="I35" s="246"/>
      <c r="J35" s="246"/>
      <c r="K35" s="246"/>
      <c r="L35" s="246"/>
      <c r="M35" s="246"/>
      <c r="N35" s="248"/>
      <c r="P35" s="246"/>
      <c r="Q35" s="246"/>
      <c r="R35" s="246"/>
    </row>
    <row r="36" spans="2:18" ht="14.5" customHeight="1" x14ac:dyDescent="0.3">
      <c r="B36" s="920" t="s">
        <v>743</v>
      </c>
      <c r="C36" s="921"/>
      <c r="D36" s="795" t="s">
        <v>69</v>
      </c>
      <c r="E36" s="796"/>
      <c r="F36" s="797"/>
      <c r="G36" s="795" t="s">
        <v>117</v>
      </c>
      <c r="H36" s="796"/>
      <c r="I36" s="797"/>
      <c r="J36" s="528"/>
      <c r="K36" s="528"/>
      <c r="R36" s="306" t="s">
        <v>66</v>
      </c>
    </row>
    <row r="37" spans="2:18" ht="25" customHeight="1" x14ac:dyDescent="0.3">
      <c r="B37" s="920"/>
      <c r="C37" s="921"/>
      <c r="D37" s="475" t="s">
        <v>108</v>
      </c>
      <c r="E37" s="475" t="s">
        <v>109</v>
      </c>
      <c r="F37" s="475" t="s">
        <v>103</v>
      </c>
      <c r="G37" s="475" t="s">
        <v>108</v>
      </c>
      <c r="H37" s="475" t="s">
        <v>109</v>
      </c>
      <c r="I37" s="475" t="s">
        <v>103</v>
      </c>
      <c r="J37" s="528"/>
      <c r="K37" s="528"/>
      <c r="R37" s="306"/>
    </row>
    <row r="38" spans="2:18" ht="25" customHeight="1" x14ac:dyDescent="0.3">
      <c r="B38" s="853" t="s">
        <v>736</v>
      </c>
      <c r="C38" s="855"/>
      <c r="D38" s="1330"/>
      <c r="E38" s="1331"/>
      <c r="F38" s="1331"/>
      <c r="G38" s="1331"/>
      <c r="H38" s="1331"/>
      <c r="I38" s="1332"/>
      <c r="J38" s="528"/>
      <c r="K38" s="528"/>
      <c r="R38" s="306"/>
    </row>
    <row r="39" spans="2:18" ht="25" customHeight="1" x14ac:dyDescent="0.3">
      <c r="B39" s="1326" t="s">
        <v>744</v>
      </c>
      <c r="C39" s="1326"/>
      <c r="D39" s="511">
        <v>0</v>
      </c>
      <c r="E39" s="511">
        <v>0</v>
      </c>
      <c r="F39" s="526">
        <f>SUM(D39:E39)</f>
        <v>0</v>
      </c>
      <c r="G39" s="511">
        <v>0</v>
      </c>
      <c r="H39" s="511">
        <v>0</v>
      </c>
      <c r="I39" s="527">
        <f>SUM(G39:H39)</f>
        <v>0</v>
      </c>
      <c r="J39" s="528"/>
      <c r="K39" s="528"/>
      <c r="R39" s="290"/>
    </row>
    <row r="40" spans="2:18" ht="25" customHeight="1" x14ac:dyDescent="0.3">
      <c r="B40" s="1326" t="s">
        <v>1189</v>
      </c>
      <c r="C40" s="1326"/>
      <c r="D40" s="511">
        <v>0</v>
      </c>
      <c r="E40" s="516">
        <v>0</v>
      </c>
      <c r="F40" s="526">
        <f>SUM(D40:E40)</f>
        <v>0</v>
      </c>
      <c r="G40" s="511">
        <v>0</v>
      </c>
      <c r="H40" s="511">
        <v>0</v>
      </c>
      <c r="I40" s="527">
        <f>SUM(G40:H40)</f>
        <v>0</v>
      </c>
      <c r="J40" s="528"/>
      <c r="K40" s="528"/>
      <c r="R40" s="290"/>
    </row>
    <row r="41" spans="2:18" ht="25" customHeight="1" x14ac:dyDescent="0.3">
      <c r="B41" s="1205" t="s">
        <v>745</v>
      </c>
      <c r="C41" s="1206"/>
      <c r="D41" s="1327" t="s">
        <v>746</v>
      </c>
      <c r="E41" s="1328"/>
      <c r="F41" s="1329"/>
      <c r="G41" s="1327" t="s">
        <v>746</v>
      </c>
      <c r="H41" s="1328"/>
      <c r="I41" s="1329"/>
      <c r="J41" s="528"/>
      <c r="K41" s="528"/>
      <c r="R41" s="290"/>
    </row>
    <row r="42" spans="2:18" ht="25" customHeight="1" x14ac:dyDescent="0.3">
      <c r="B42" s="853" t="s">
        <v>740</v>
      </c>
      <c r="C42" s="855"/>
      <c r="D42" s="1366"/>
      <c r="E42" s="1367"/>
      <c r="F42" s="1367"/>
      <c r="G42" s="1367"/>
      <c r="H42" s="1367"/>
      <c r="I42" s="1368"/>
      <c r="J42" s="528"/>
      <c r="K42" s="528"/>
      <c r="R42" s="290"/>
    </row>
    <row r="43" spans="2:18" ht="25" customHeight="1" x14ac:dyDescent="0.3">
      <c r="B43" s="1205" t="s">
        <v>744</v>
      </c>
      <c r="C43" s="1206"/>
      <c r="D43" s="511">
        <v>0</v>
      </c>
      <c r="E43" s="511">
        <v>0</v>
      </c>
      <c r="F43" s="526">
        <f>SUM(D43:E43)</f>
        <v>0</v>
      </c>
      <c r="G43" s="1360" t="s">
        <v>449</v>
      </c>
      <c r="H43" s="1361"/>
      <c r="I43" s="1362"/>
      <c r="J43" s="528"/>
      <c r="K43" s="528"/>
      <c r="R43" s="290"/>
    </row>
    <row r="44" spans="2:18" ht="25" customHeight="1" x14ac:dyDescent="0.3">
      <c r="B44" s="1205" t="s">
        <v>1189</v>
      </c>
      <c r="C44" s="1206"/>
      <c r="D44" s="516">
        <v>0</v>
      </c>
      <c r="E44" s="516">
        <v>0</v>
      </c>
      <c r="F44" s="526">
        <f>SUM(D44:E44)</f>
        <v>0</v>
      </c>
      <c r="G44" s="1363" t="s">
        <v>449</v>
      </c>
      <c r="H44" s="1364"/>
      <c r="I44" s="1365"/>
      <c r="J44" s="528"/>
      <c r="K44" s="528"/>
      <c r="R44" s="290"/>
    </row>
    <row r="45" spans="2:18" ht="25" customHeight="1" x14ac:dyDescent="0.3">
      <c r="B45" s="1205" t="s">
        <v>745</v>
      </c>
      <c r="C45" s="1206"/>
      <c r="D45" s="1327" t="s">
        <v>746</v>
      </c>
      <c r="E45" s="1328"/>
      <c r="F45" s="1329"/>
      <c r="G45" s="1327" t="s">
        <v>746</v>
      </c>
      <c r="H45" s="1328"/>
      <c r="I45" s="1329"/>
      <c r="J45" s="528"/>
      <c r="K45" s="528"/>
      <c r="R45" s="290"/>
    </row>
    <row r="46" spans="2:18" s="206" customFormat="1" ht="64.5" customHeight="1" x14ac:dyDescent="0.25">
      <c r="B46" s="707" t="s">
        <v>747</v>
      </c>
      <c r="C46" s="707"/>
      <c r="D46" s="706" t="s">
        <v>1604</v>
      </c>
      <c r="E46" s="706"/>
      <c r="F46" s="706"/>
      <c r="G46" s="706"/>
      <c r="H46" s="706"/>
      <c r="I46" s="706"/>
      <c r="J46" s="706"/>
      <c r="K46" s="706"/>
      <c r="R46" s="246"/>
    </row>
    <row r="47" spans="2:18" ht="53.15" customHeight="1" x14ac:dyDescent="0.3">
      <c r="B47" s="1019" t="s">
        <v>1261</v>
      </c>
      <c r="C47" s="1020"/>
      <c r="D47" s="1020"/>
      <c r="E47" s="1020"/>
      <c r="F47" s="1020"/>
      <c r="G47" s="1020"/>
      <c r="H47" s="1020"/>
      <c r="I47" s="1020"/>
      <c r="J47" s="1020"/>
      <c r="K47" s="1021"/>
      <c r="L47" s="333"/>
      <c r="O47" s="232"/>
      <c r="R47" s="290"/>
    </row>
    <row r="48" spans="2:18" s="206" customFormat="1" ht="49" customHeight="1" x14ac:dyDescent="0.25">
      <c r="B48" s="253" t="s">
        <v>748</v>
      </c>
      <c r="C48" s="246"/>
      <c r="D48" s="246"/>
      <c r="E48" s="246"/>
      <c r="F48" s="246"/>
      <c r="G48" s="246"/>
      <c r="H48" s="246"/>
      <c r="I48" s="246"/>
      <c r="J48" s="246"/>
      <c r="K48" s="246"/>
      <c r="L48" s="246"/>
      <c r="M48" s="246"/>
      <c r="N48" s="248"/>
      <c r="P48" s="246"/>
      <c r="Q48" s="246"/>
      <c r="R48" s="246"/>
    </row>
    <row r="49" spans="2:18" ht="18.649999999999999" customHeight="1" x14ac:dyDescent="0.3">
      <c r="B49" s="1222" t="s">
        <v>155</v>
      </c>
      <c r="C49" s="1223"/>
      <c r="D49" s="430" t="s">
        <v>68</v>
      </c>
      <c r="E49" s="431"/>
      <c r="F49" s="431"/>
      <c r="G49" s="431"/>
      <c r="H49" s="431"/>
      <c r="I49" s="431"/>
      <c r="J49" s="431"/>
      <c r="K49" s="419"/>
      <c r="L49" s="310"/>
      <c r="O49" s="306" t="s">
        <v>91</v>
      </c>
      <c r="P49" s="306" t="s">
        <v>64</v>
      </c>
      <c r="Q49" s="306" t="s">
        <v>139</v>
      </c>
      <c r="R49" s="306" t="s">
        <v>66</v>
      </c>
    </row>
    <row r="50" spans="2:18" s="206" customFormat="1" ht="51" customHeight="1" x14ac:dyDescent="0.25">
      <c r="B50" s="707" t="s">
        <v>749</v>
      </c>
      <c r="C50" s="707"/>
      <c r="D50" s="706" t="s">
        <v>1190</v>
      </c>
      <c r="E50" s="706"/>
      <c r="F50" s="706"/>
      <c r="G50" s="706"/>
      <c r="H50" s="706"/>
      <c r="I50" s="706"/>
      <c r="J50" s="706"/>
      <c r="K50" s="706"/>
      <c r="Q50" s="246"/>
      <c r="R50" s="246"/>
    </row>
    <row r="51" spans="2:18" s="206" customFormat="1" ht="49" customHeight="1" x14ac:dyDescent="0.25">
      <c r="B51" s="253" t="s">
        <v>751</v>
      </c>
      <c r="C51" s="246"/>
      <c r="D51" s="246"/>
      <c r="E51" s="246"/>
      <c r="F51" s="246"/>
      <c r="G51" s="246"/>
      <c r="H51" s="246"/>
      <c r="I51" s="246"/>
      <c r="J51" s="246"/>
      <c r="K51" s="246"/>
      <c r="L51" s="246"/>
      <c r="M51" s="246"/>
      <c r="N51" s="248"/>
      <c r="P51" s="246"/>
      <c r="Q51" s="246"/>
      <c r="R51" s="246"/>
    </row>
    <row r="52" spans="2:18" ht="14.5" customHeight="1" x14ac:dyDescent="0.3">
      <c r="B52" s="1376" t="s">
        <v>27</v>
      </c>
      <c r="C52" s="435"/>
      <c r="D52" s="1369" t="s">
        <v>69</v>
      </c>
      <c r="E52" s="1369"/>
      <c r="F52" s="1369"/>
      <c r="G52" s="1369"/>
      <c r="H52" s="1369" t="s">
        <v>117</v>
      </c>
      <c r="I52" s="1369"/>
      <c r="J52" s="1369"/>
      <c r="K52" s="1369"/>
      <c r="O52" s="306" t="s">
        <v>91</v>
      </c>
      <c r="P52" s="306" t="s">
        <v>64</v>
      </c>
      <c r="Q52" s="306" t="s">
        <v>139</v>
      </c>
      <c r="R52" s="306" t="s">
        <v>66</v>
      </c>
    </row>
    <row r="53" spans="2:18" ht="25" customHeight="1" x14ac:dyDescent="0.3">
      <c r="B53" s="1377"/>
      <c r="C53" s="435"/>
      <c r="D53" s="910" t="s">
        <v>103</v>
      </c>
      <c r="E53" s="910"/>
      <c r="F53" s="910"/>
      <c r="G53" s="910"/>
      <c r="H53" s="910" t="s">
        <v>103</v>
      </c>
      <c r="I53" s="910"/>
      <c r="J53" s="910"/>
      <c r="K53" s="910"/>
      <c r="O53" s="306"/>
      <c r="P53" s="306"/>
      <c r="Q53" s="306"/>
      <c r="R53" s="306"/>
    </row>
    <row r="54" spans="2:18" ht="25" customHeight="1" x14ac:dyDescent="0.3">
      <c r="B54" s="853" t="s">
        <v>752</v>
      </c>
      <c r="C54" s="855"/>
      <c r="D54" s="826"/>
      <c r="E54" s="1378"/>
      <c r="F54" s="1378"/>
      <c r="G54" s="1378"/>
      <c r="H54" s="1378"/>
      <c r="I54" s="1378"/>
      <c r="J54" s="1378"/>
      <c r="K54" s="827"/>
      <c r="O54" s="306"/>
      <c r="P54" s="306"/>
      <c r="Q54" s="306"/>
      <c r="R54" s="306"/>
    </row>
    <row r="55" spans="2:18" ht="25" customHeight="1" x14ac:dyDescent="0.3">
      <c r="B55" s="1205" t="s">
        <v>1366</v>
      </c>
      <c r="C55" s="1206"/>
      <c r="D55" s="1370" t="s">
        <v>753</v>
      </c>
      <c r="E55" s="1370"/>
      <c r="F55" s="1370"/>
      <c r="G55" s="1370"/>
      <c r="H55" s="1370">
        <v>9.15</v>
      </c>
      <c r="I55" s="1370"/>
      <c r="J55" s="1370"/>
      <c r="K55" s="1370"/>
      <c r="O55" s="306"/>
      <c r="P55" s="306"/>
      <c r="Q55" s="306"/>
      <c r="R55" s="306"/>
    </row>
    <row r="56" spans="2:18" ht="25" customHeight="1" x14ac:dyDescent="0.3">
      <c r="B56" s="1205" t="s">
        <v>754</v>
      </c>
      <c r="C56" s="1206"/>
      <c r="D56" s="1371" t="s">
        <v>449</v>
      </c>
      <c r="E56" s="1371"/>
      <c r="F56" s="1371"/>
      <c r="G56" s="1371"/>
      <c r="H56" s="1375" t="s">
        <v>755</v>
      </c>
      <c r="I56" s="1375"/>
      <c r="J56" s="1375"/>
      <c r="K56" s="1375"/>
      <c r="O56" s="232"/>
      <c r="R56" s="290"/>
    </row>
    <row r="57" spans="2:18" ht="25" customHeight="1" x14ac:dyDescent="0.3">
      <c r="B57" s="853" t="s">
        <v>756</v>
      </c>
      <c r="C57" s="855"/>
      <c r="D57" s="1379"/>
      <c r="E57" s="1380"/>
      <c r="F57" s="1380"/>
      <c r="G57" s="1380"/>
      <c r="H57" s="1380"/>
      <c r="I57" s="1380"/>
      <c r="J57" s="1380"/>
      <c r="K57" s="1381"/>
      <c r="O57" s="232"/>
      <c r="R57" s="290"/>
    </row>
    <row r="58" spans="2:18" ht="25" customHeight="1" x14ac:dyDescent="0.3">
      <c r="B58" s="1205" t="s">
        <v>1366</v>
      </c>
      <c r="C58" s="1206"/>
      <c r="D58" s="1372">
        <v>8.17</v>
      </c>
      <c r="E58" s="1373"/>
      <c r="F58" s="1373"/>
      <c r="G58" s="1374"/>
      <c r="H58" s="1371" t="s">
        <v>449</v>
      </c>
      <c r="I58" s="1371"/>
      <c r="J58" s="1371"/>
      <c r="K58" s="1371"/>
      <c r="O58" s="232"/>
      <c r="R58" s="290"/>
    </row>
    <row r="59" spans="2:18" ht="25" customHeight="1" x14ac:dyDescent="0.3">
      <c r="B59" s="1205" t="s">
        <v>754</v>
      </c>
      <c r="C59" s="1206"/>
      <c r="D59" s="1371" t="s">
        <v>449</v>
      </c>
      <c r="E59" s="1371"/>
      <c r="F59" s="1371"/>
      <c r="G59" s="1371"/>
      <c r="H59" s="1371" t="s">
        <v>449</v>
      </c>
      <c r="I59" s="1371"/>
      <c r="J59" s="1371"/>
      <c r="K59" s="1371"/>
      <c r="O59" s="232"/>
      <c r="R59" s="290"/>
    </row>
    <row r="60" spans="2:18" ht="23.15" customHeight="1" x14ac:dyDescent="0.3">
      <c r="B60" s="1019" t="s">
        <v>1367</v>
      </c>
      <c r="C60" s="1020"/>
      <c r="D60" s="1020"/>
      <c r="E60" s="1020"/>
      <c r="F60" s="1020"/>
      <c r="G60" s="1020"/>
      <c r="H60" s="1020"/>
      <c r="I60" s="1020"/>
      <c r="J60" s="1020"/>
      <c r="K60" s="1021"/>
      <c r="L60" s="333"/>
      <c r="O60" s="232"/>
      <c r="R60" s="290"/>
    </row>
    <row r="61" spans="2:18" s="206" customFormat="1" ht="64.5" customHeight="1" x14ac:dyDescent="0.25">
      <c r="B61" s="230"/>
      <c r="C61" s="230"/>
      <c r="D61" s="231"/>
      <c r="E61" s="231"/>
      <c r="F61" s="231"/>
      <c r="G61" s="231"/>
      <c r="H61" s="231"/>
      <c r="I61" s="231"/>
      <c r="J61" s="231"/>
      <c r="K61" s="231"/>
      <c r="Q61" s="246"/>
      <c r="R61" s="246"/>
    </row>
    <row r="62" spans="2:18" s="206" customFormat="1" ht="49" hidden="1" customHeight="1" x14ac:dyDescent="0.25">
      <c r="B62" s="253" t="s">
        <v>748</v>
      </c>
      <c r="C62" s="246"/>
      <c r="D62" s="246"/>
      <c r="E62" s="246"/>
      <c r="F62" s="246"/>
      <c r="G62" s="246"/>
      <c r="H62" s="246"/>
      <c r="I62" s="246"/>
      <c r="J62" s="246"/>
      <c r="K62" s="246"/>
      <c r="L62" s="246"/>
      <c r="M62" s="246"/>
      <c r="N62" s="248"/>
      <c r="P62" s="246"/>
      <c r="Q62" s="246"/>
      <c r="R62" s="246"/>
    </row>
    <row r="63" spans="2:18" ht="18.649999999999999" hidden="1" customHeight="1" x14ac:dyDescent="0.3">
      <c r="B63" s="1222" t="s">
        <v>155</v>
      </c>
      <c r="C63" s="1223"/>
      <c r="D63" s="430" t="s">
        <v>68</v>
      </c>
      <c r="E63" s="431"/>
      <c r="F63" s="431"/>
      <c r="G63" s="431"/>
      <c r="H63" s="431"/>
      <c r="I63" s="431"/>
      <c r="J63" s="431"/>
      <c r="K63" s="419"/>
      <c r="L63" s="310"/>
      <c r="O63" s="306" t="s">
        <v>91</v>
      </c>
      <c r="P63" s="306" t="s">
        <v>64</v>
      </c>
      <c r="Q63" s="306" t="s">
        <v>139</v>
      </c>
      <c r="R63" s="306" t="s">
        <v>66</v>
      </c>
    </row>
    <row r="64" spans="2:18" s="206" customFormat="1" ht="64.5" hidden="1" customHeight="1" x14ac:dyDescent="0.25">
      <c r="B64" s="739" t="s">
        <v>749</v>
      </c>
      <c r="C64" s="739"/>
      <c r="D64" s="1246" t="s">
        <v>750</v>
      </c>
      <c r="E64" s="1246"/>
      <c r="F64" s="1246"/>
      <c r="G64" s="1246"/>
      <c r="H64" s="1246"/>
      <c r="I64" s="1246"/>
      <c r="J64" s="1246"/>
      <c r="K64" s="1246"/>
      <c r="Q64" s="246"/>
      <c r="R64" s="246"/>
    </row>
    <row r="65" spans="2:11" ht="14.5" hidden="1" customHeight="1" x14ac:dyDescent="0.3">
      <c r="B65" s="701" t="s">
        <v>62</v>
      </c>
      <c r="C65" s="701" t="s">
        <v>63</v>
      </c>
      <c r="D65" s="701" t="s">
        <v>64</v>
      </c>
      <c r="E65" s="703" t="s">
        <v>89</v>
      </c>
      <c r="F65" s="701" t="s">
        <v>66</v>
      </c>
      <c r="G65" s="701" t="s">
        <v>67</v>
      </c>
      <c r="H65" s="390" t="s">
        <v>90</v>
      </c>
      <c r="I65" s="389"/>
      <c r="J65" s="389"/>
      <c r="K65" s="695" t="s">
        <v>91</v>
      </c>
    </row>
    <row r="66" spans="2:11" ht="25" hidden="1" customHeight="1" x14ac:dyDescent="0.3">
      <c r="B66" s="702"/>
      <c r="C66" s="702"/>
      <c r="D66" s="702"/>
      <c r="E66" s="704"/>
      <c r="F66" s="705"/>
      <c r="G66" s="705"/>
      <c r="H66" s="234" t="s">
        <v>69</v>
      </c>
      <c r="I66" s="234">
        <v>2022</v>
      </c>
      <c r="J66" s="234">
        <v>2021</v>
      </c>
      <c r="K66" s="696"/>
    </row>
    <row r="67" spans="2:11" ht="24" hidden="1" customHeight="1" x14ac:dyDescent="0.3">
      <c r="B67" s="755" t="s">
        <v>757</v>
      </c>
      <c r="C67" s="755"/>
      <c r="D67" s="755"/>
      <c r="E67" s="755"/>
      <c r="F67" s="755"/>
      <c r="G67" s="755"/>
      <c r="H67" s="755"/>
      <c r="I67" s="755"/>
      <c r="J67" s="755"/>
      <c r="K67" s="756"/>
    </row>
    <row r="68" spans="2:11" ht="27" hidden="1" customHeight="1" x14ac:dyDescent="0.3">
      <c r="B68" s="22" t="s">
        <v>92</v>
      </c>
      <c r="C68" s="8" t="s">
        <v>186</v>
      </c>
      <c r="D68" s="9" t="s">
        <v>758</v>
      </c>
      <c r="E68" s="9"/>
      <c r="F68" s="9"/>
      <c r="G68" s="9"/>
      <c r="H68" s="9"/>
      <c r="I68" s="9"/>
      <c r="J68" s="9"/>
      <c r="K68" s="9"/>
    </row>
    <row r="69" spans="2:11" ht="409.5" hidden="1" x14ac:dyDescent="0.3">
      <c r="B69" s="22"/>
      <c r="C69" s="740" t="s">
        <v>759</v>
      </c>
      <c r="D69" s="9"/>
      <c r="E69" s="9"/>
      <c r="F69" s="9" t="s">
        <v>760</v>
      </c>
      <c r="G69" s="9" t="s">
        <v>108</v>
      </c>
      <c r="H69" s="9" t="s">
        <v>1605</v>
      </c>
      <c r="I69" s="9"/>
      <c r="J69" s="9"/>
      <c r="K69" s="9"/>
    </row>
    <row r="70" spans="2:11" ht="409.5" hidden="1" x14ac:dyDescent="0.3">
      <c r="B70" s="22"/>
      <c r="C70" s="742"/>
      <c r="D70" s="9"/>
      <c r="E70" s="9"/>
      <c r="F70" s="9"/>
      <c r="G70" s="9" t="s">
        <v>109</v>
      </c>
      <c r="H70" s="9" t="s">
        <v>1606</v>
      </c>
      <c r="I70" s="9"/>
      <c r="J70" s="9"/>
      <c r="K70" s="9"/>
    </row>
    <row r="71" spans="2:11" ht="59.5" hidden="1" customHeight="1" x14ac:dyDescent="0.3">
      <c r="B71" s="739" t="s">
        <v>722</v>
      </c>
      <c r="C71" s="738" t="s">
        <v>761</v>
      </c>
      <c r="D71" s="1016"/>
      <c r="E71" s="1016" t="s">
        <v>762</v>
      </c>
      <c r="F71" s="1016" t="s">
        <v>763</v>
      </c>
      <c r="G71" s="9" t="s">
        <v>108</v>
      </c>
      <c r="H71" s="9" t="s">
        <v>764</v>
      </c>
      <c r="I71" s="9" t="s">
        <v>765</v>
      </c>
      <c r="J71" s="9"/>
      <c r="K71" s="9"/>
    </row>
    <row r="72" spans="2:11" ht="62.15" hidden="1" customHeight="1" x14ac:dyDescent="0.3">
      <c r="B72" s="739"/>
      <c r="C72" s="738"/>
      <c r="D72" s="1016"/>
      <c r="E72" s="1016"/>
      <c r="F72" s="1016"/>
      <c r="G72" s="9" t="s">
        <v>109</v>
      </c>
      <c r="H72" s="9" t="s">
        <v>1607</v>
      </c>
      <c r="I72" s="9" t="s">
        <v>1608</v>
      </c>
      <c r="J72" s="9"/>
      <c r="K72" s="9"/>
    </row>
    <row r="73" spans="2:11" ht="53.5" hidden="1" customHeight="1" x14ac:dyDescent="0.3">
      <c r="B73" s="739"/>
      <c r="C73" s="738"/>
      <c r="D73" s="1016"/>
      <c r="E73" s="1016"/>
      <c r="F73" s="1016"/>
      <c r="G73" s="9" t="s">
        <v>152</v>
      </c>
      <c r="H73" s="166"/>
      <c r="I73" s="9" t="s">
        <v>1609</v>
      </c>
      <c r="J73" s="9"/>
      <c r="K73" s="9"/>
    </row>
    <row r="74" spans="2:11" ht="17.5" hidden="1" customHeight="1" x14ac:dyDescent="0.3">
      <c r="B74" s="739"/>
      <c r="C74" s="738"/>
      <c r="D74" s="1016"/>
      <c r="E74" s="1016"/>
      <c r="F74" s="1016"/>
      <c r="G74" s="9" t="s">
        <v>115</v>
      </c>
      <c r="H74" s="9" t="s">
        <v>766</v>
      </c>
      <c r="I74" s="9"/>
      <c r="J74" s="9"/>
      <c r="K74" s="9"/>
    </row>
    <row r="75" spans="2:11" ht="50.15" hidden="1" customHeight="1" x14ac:dyDescent="0.3">
      <c r="B75" s="739"/>
      <c r="C75" s="1354" t="s">
        <v>767</v>
      </c>
      <c r="D75" s="1353"/>
      <c r="E75" s="1016" t="s">
        <v>762</v>
      </c>
      <c r="F75" s="1016" t="s">
        <v>763</v>
      </c>
      <c r="G75" s="9" t="s">
        <v>108</v>
      </c>
      <c r="H75" s="9" t="s">
        <v>768</v>
      </c>
      <c r="I75" s="9" t="s">
        <v>769</v>
      </c>
      <c r="J75" s="9"/>
      <c r="K75" s="9"/>
    </row>
    <row r="76" spans="2:11" ht="23.5" hidden="1" customHeight="1" x14ac:dyDescent="0.3">
      <c r="B76" s="739"/>
      <c r="C76" s="1354"/>
      <c r="D76" s="1353"/>
      <c r="E76" s="1016"/>
      <c r="F76" s="1016"/>
      <c r="G76" s="9" t="s">
        <v>109</v>
      </c>
      <c r="H76" s="9" t="s">
        <v>1610</v>
      </c>
      <c r="I76" s="9" t="s">
        <v>770</v>
      </c>
      <c r="J76" s="9"/>
      <c r="K76" s="9"/>
    </row>
    <row r="77" spans="2:11" ht="36" hidden="1" customHeight="1" x14ac:dyDescent="0.3">
      <c r="B77" s="739"/>
      <c r="C77" s="1354"/>
      <c r="D77" s="1353"/>
      <c r="E77" s="1016"/>
      <c r="F77" s="1016"/>
      <c r="G77" s="9" t="s">
        <v>152</v>
      </c>
      <c r="H77" s="166"/>
      <c r="I77" s="9" t="s">
        <v>771</v>
      </c>
      <c r="J77" s="9"/>
      <c r="K77" s="9"/>
    </row>
    <row r="78" spans="2:11" ht="31.5" hidden="1" customHeight="1" x14ac:dyDescent="0.3">
      <c r="B78" s="739"/>
      <c r="C78" s="1354"/>
      <c r="D78" s="1353"/>
      <c r="E78" s="1016"/>
      <c r="F78" s="1016"/>
      <c r="G78" s="9" t="s">
        <v>115</v>
      </c>
      <c r="H78" s="9" t="s">
        <v>772</v>
      </c>
      <c r="I78" s="9" t="s">
        <v>772</v>
      </c>
      <c r="J78" s="9"/>
      <c r="K78" s="9"/>
    </row>
    <row r="79" spans="2:11" ht="133.5" hidden="1" customHeight="1" x14ac:dyDescent="0.3">
      <c r="B79" s="739" t="s">
        <v>723</v>
      </c>
      <c r="C79" s="1354" t="s">
        <v>773</v>
      </c>
      <c r="D79" s="1353"/>
      <c r="E79" s="1016" t="s">
        <v>758</v>
      </c>
      <c r="F79" s="1016" t="s">
        <v>763</v>
      </c>
      <c r="G79" s="9" t="s">
        <v>108</v>
      </c>
      <c r="H79" s="9" t="s">
        <v>724</v>
      </c>
      <c r="I79" s="9" t="s">
        <v>774</v>
      </c>
      <c r="J79" s="9"/>
      <c r="K79" s="9"/>
    </row>
    <row r="80" spans="2:11" ht="87" hidden="1" customHeight="1" x14ac:dyDescent="0.3">
      <c r="B80" s="739"/>
      <c r="C80" s="1354"/>
      <c r="D80" s="1353"/>
      <c r="E80" s="1016"/>
      <c r="F80" s="1016"/>
      <c r="G80" s="9" t="s">
        <v>109</v>
      </c>
      <c r="H80" s="9" t="s">
        <v>1595</v>
      </c>
      <c r="I80" s="9" t="s">
        <v>775</v>
      </c>
      <c r="J80" s="9"/>
      <c r="K80" s="9"/>
    </row>
    <row r="81" spans="2:11" ht="35.5" hidden="1" customHeight="1" x14ac:dyDescent="0.3">
      <c r="B81" s="739"/>
      <c r="C81" s="1354"/>
      <c r="D81" s="1353"/>
      <c r="E81" s="1016"/>
      <c r="F81" s="1016"/>
      <c r="G81" s="9" t="s">
        <v>152</v>
      </c>
      <c r="H81" s="166"/>
      <c r="I81" s="9" t="s">
        <v>1611</v>
      </c>
      <c r="J81" s="9"/>
      <c r="K81" s="9"/>
    </row>
    <row r="82" spans="2:11" ht="37" hidden="1" customHeight="1" x14ac:dyDescent="0.3">
      <c r="B82" s="739"/>
      <c r="C82" s="1354"/>
      <c r="D82" s="1353"/>
      <c r="E82" s="1016"/>
      <c r="F82" s="1016"/>
      <c r="G82" s="9" t="s">
        <v>115</v>
      </c>
      <c r="H82" s="9" t="s">
        <v>776</v>
      </c>
      <c r="I82" s="9"/>
      <c r="J82" s="9"/>
      <c r="K82" s="9"/>
    </row>
    <row r="83" spans="2:11" ht="73.5" hidden="1" customHeight="1" x14ac:dyDescent="0.3">
      <c r="B83" s="739"/>
      <c r="C83" s="1354" t="s">
        <v>777</v>
      </c>
      <c r="D83" s="1353"/>
      <c r="E83" s="1016" t="s">
        <v>758</v>
      </c>
      <c r="F83" s="1016" t="s">
        <v>763</v>
      </c>
      <c r="G83" s="9" t="s">
        <v>108</v>
      </c>
      <c r="H83" s="9" t="s">
        <v>1612</v>
      </c>
      <c r="I83" s="9" t="s">
        <v>778</v>
      </c>
      <c r="J83" s="9"/>
      <c r="K83" s="9"/>
    </row>
    <row r="84" spans="2:11" ht="70.5" hidden="1" customHeight="1" x14ac:dyDescent="0.3">
      <c r="B84" s="739"/>
      <c r="C84" s="1354"/>
      <c r="D84" s="1353"/>
      <c r="E84" s="1016"/>
      <c r="F84" s="1016"/>
      <c r="G84" s="9" t="s">
        <v>109</v>
      </c>
      <c r="H84" s="9" t="s">
        <v>1613</v>
      </c>
      <c r="I84" s="9" t="s">
        <v>779</v>
      </c>
      <c r="J84" s="9"/>
      <c r="K84" s="9"/>
    </row>
    <row r="85" spans="2:11" ht="26.15" hidden="1" customHeight="1" x14ac:dyDescent="0.3">
      <c r="B85" s="739"/>
      <c r="C85" s="1354"/>
      <c r="D85" s="1353"/>
      <c r="E85" s="1016"/>
      <c r="F85" s="1016"/>
      <c r="G85" s="9" t="s">
        <v>152</v>
      </c>
      <c r="H85" s="166"/>
      <c r="I85" s="9" t="s">
        <v>780</v>
      </c>
      <c r="J85" s="9"/>
      <c r="K85" s="9"/>
    </row>
    <row r="86" spans="2:11" ht="29.15" hidden="1" customHeight="1" x14ac:dyDescent="0.3">
      <c r="B86" s="739"/>
      <c r="C86" s="1354"/>
      <c r="D86" s="1353"/>
      <c r="E86" s="1016"/>
      <c r="F86" s="1016"/>
      <c r="G86" s="9" t="s">
        <v>115</v>
      </c>
      <c r="H86" s="9" t="s">
        <v>1614</v>
      </c>
      <c r="I86" s="9"/>
      <c r="J86" s="9"/>
      <c r="K86" s="9"/>
    </row>
    <row r="87" spans="2:11" ht="294" hidden="1" x14ac:dyDescent="0.3">
      <c r="B87" s="739"/>
      <c r="C87" s="1354" t="s">
        <v>781</v>
      </c>
      <c r="D87" s="1353"/>
      <c r="E87" s="1016" t="s">
        <v>758</v>
      </c>
      <c r="F87" s="1016" t="s">
        <v>763</v>
      </c>
      <c r="G87" s="9" t="s">
        <v>108</v>
      </c>
      <c r="H87" s="9" t="s">
        <v>782</v>
      </c>
      <c r="I87" s="9" t="s">
        <v>783</v>
      </c>
      <c r="J87" s="9"/>
      <c r="K87" s="9"/>
    </row>
    <row r="88" spans="2:11" ht="238" hidden="1" x14ac:dyDescent="0.3">
      <c r="B88" s="739"/>
      <c r="C88" s="1354"/>
      <c r="D88" s="1353"/>
      <c r="E88" s="1016"/>
      <c r="F88" s="1016"/>
      <c r="G88" s="9" t="s">
        <v>109</v>
      </c>
      <c r="H88" s="9" t="s">
        <v>784</v>
      </c>
      <c r="I88" s="9" t="s">
        <v>784</v>
      </c>
      <c r="J88" s="9"/>
      <c r="K88" s="9"/>
    </row>
    <row r="89" spans="2:11" ht="42.65" hidden="1" customHeight="1" x14ac:dyDescent="0.3">
      <c r="B89" s="739"/>
      <c r="C89" s="1354"/>
      <c r="D89" s="1353"/>
      <c r="E89" s="1016"/>
      <c r="F89" s="1016"/>
      <c r="G89" s="9" t="s">
        <v>152</v>
      </c>
      <c r="H89" s="166"/>
      <c r="I89" s="9" t="s">
        <v>1615</v>
      </c>
      <c r="J89" s="9"/>
      <c r="K89" s="9"/>
    </row>
    <row r="90" spans="2:11" ht="210" hidden="1" x14ac:dyDescent="0.3">
      <c r="B90" s="739"/>
      <c r="C90" s="1354"/>
      <c r="D90" s="1353"/>
      <c r="E90" s="1016"/>
      <c r="F90" s="1016"/>
      <c r="G90" s="9" t="s">
        <v>115</v>
      </c>
      <c r="H90" s="9" t="s">
        <v>1616</v>
      </c>
      <c r="I90" s="9"/>
      <c r="J90" s="9"/>
      <c r="K90" s="9"/>
    </row>
    <row r="91" spans="2:11" ht="72" hidden="1" customHeight="1" x14ac:dyDescent="0.3">
      <c r="B91" s="739"/>
      <c r="C91" s="1354" t="s">
        <v>785</v>
      </c>
      <c r="D91" s="1353"/>
      <c r="E91" s="1016" t="s">
        <v>758</v>
      </c>
      <c r="F91" s="1016" t="s">
        <v>763</v>
      </c>
      <c r="G91" s="9" t="s">
        <v>108</v>
      </c>
      <c r="H91" s="9" t="s">
        <v>786</v>
      </c>
      <c r="I91" s="9" t="s">
        <v>787</v>
      </c>
      <c r="J91" s="9"/>
      <c r="K91" s="9"/>
    </row>
    <row r="92" spans="2:11" ht="54.65" hidden="1" customHeight="1" x14ac:dyDescent="0.3">
      <c r="B92" s="739"/>
      <c r="C92" s="1354"/>
      <c r="D92" s="1353"/>
      <c r="E92" s="1016"/>
      <c r="F92" s="1016"/>
      <c r="G92" s="9" t="s">
        <v>109</v>
      </c>
      <c r="H92" s="9" t="s">
        <v>1617</v>
      </c>
      <c r="I92" s="9" t="s">
        <v>1617</v>
      </c>
      <c r="J92" s="9"/>
      <c r="K92" s="9"/>
    </row>
    <row r="93" spans="2:11" ht="57.65" hidden="1" customHeight="1" x14ac:dyDescent="0.3">
      <c r="B93" s="739"/>
      <c r="C93" s="1354"/>
      <c r="D93" s="1353"/>
      <c r="E93" s="1016"/>
      <c r="F93" s="1016"/>
      <c r="G93" s="9" t="s">
        <v>152</v>
      </c>
      <c r="H93" s="166"/>
      <c r="I93" s="9" t="s">
        <v>1615</v>
      </c>
      <c r="J93" s="9"/>
      <c r="K93" s="9"/>
    </row>
    <row r="94" spans="2:11" ht="54.65" hidden="1" customHeight="1" x14ac:dyDescent="0.3">
      <c r="B94" s="739"/>
      <c r="C94" s="1354"/>
      <c r="D94" s="1353"/>
      <c r="E94" s="1016"/>
      <c r="F94" s="1016"/>
      <c r="G94" s="9" t="s">
        <v>115</v>
      </c>
      <c r="H94" s="9" t="s">
        <v>1618</v>
      </c>
      <c r="I94" s="9"/>
      <c r="J94" s="9"/>
      <c r="K94" s="9"/>
    </row>
    <row r="95" spans="2:11" ht="71.150000000000006" hidden="1" customHeight="1" x14ac:dyDescent="0.3">
      <c r="B95" s="739" t="s">
        <v>725</v>
      </c>
      <c r="C95" s="1354" t="s">
        <v>788</v>
      </c>
      <c r="D95" s="1353"/>
      <c r="E95" s="1016" t="s">
        <v>758</v>
      </c>
      <c r="F95" s="1016" t="s">
        <v>763</v>
      </c>
      <c r="G95" s="9" t="s">
        <v>108</v>
      </c>
      <c r="H95" s="9" t="s">
        <v>1619</v>
      </c>
      <c r="I95" s="9" t="s">
        <v>1620</v>
      </c>
      <c r="J95" s="9"/>
      <c r="K95" s="9"/>
    </row>
    <row r="96" spans="2:11" ht="84" hidden="1" customHeight="1" x14ac:dyDescent="0.3">
      <c r="B96" s="739"/>
      <c r="C96" s="1354"/>
      <c r="D96" s="1353"/>
      <c r="E96" s="1016"/>
      <c r="F96" s="1016"/>
      <c r="G96" s="9" t="s">
        <v>109</v>
      </c>
      <c r="H96" s="9" t="s">
        <v>1621</v>
      </c>
      <c r="I96" s="9" t="s">
        <v>1622</v>
      </c>
      <c r="J96" s="9"/>
      <c r="K96" s="9"/>
    </row>
    <row r="97" spans="2:11" ht="42" hidden="1" customHeight="1" x14ac:dyDescent="0.3">
      <c r="B97" s="739"/>
      <c r="C97" s="1354"/>
      <c r="D97" s="1353"/>
      <c r="E97" s="1016"/>
      <c r="F97" s="1016"/>
      <c r="G97" s="9" t="s">
        <v>152</v>
      </c>
      <c r="H97" s="166"/>
      <c r="I97" s="9" t="s">
        <v>789</v>
      </c>
      <c r="J97" s="9"/>
      <c r="K97" s="9"/>
    </row>
    <row r="98" spans="2:11" ht="29.15" hidden="1" customHeight="1" x14ac:dyDescent="0.3">
      <c r="B98" s="739"/>
      <c r="C98" s="1354"/>
      <c r="D98" s="1353"/>
      <c r="E98" s="1016"/>
      <c r="F98" s="1016"/>
      <c r="G98" s="9" t="s">
        <v>115</v>
      </c>
      <c r="H98" s="9" t="s">
        <v>790</v>
      </c>
      <c r="I98" s="9"/>
      <c r="J98" s="9"/>
      <c r="K98" s="9"/>
    </row>
    <row r="99" spans="2:11" ht="66.650000000000006" hidden="1" customHeight="1" x14ac:dyDescent="0.3">
      <c r="B99" s="739" t="s">
        <v>1597</v>
      </c>
      <c r="C99" s="1354" t="s">
        <v>791</v>
      </c>
      <c r="D99" s="1353"/>
      <c r="E99" s="1016" t="s">
        <v>758</v>
      </c>
      <c r="F99" s="1016" t="s">
        <v>763</v>
      </c>
      <c r="G99" s="9" t="s">
        <v>108</v>
      </c>
      <c r="H99" s="9" t="s">
        <v>726</v>
      </c>
      <c r="I99" s="9" t="s">
        <v>792</v>
      </c>
      <c r="J99" s="9"/>
      <c r="K99" s="9"/>
    </row>
    <row r="100" spans="2:11" ht="61.5" hidden="1" customHeight="1" x14ac:dyDescent="0.3">
      <c r="B100" s="739"/>
      <c r="C100" s="1354"/>
      <c r="D100" s="1353"/>
      <c r="E100" s="1016"/>
      <c r="F100" s="1016"/>
      <c r="G100" s="9" t="s">
        <v>109</v>
      </c>
      <c r="H100" s="9" t="s">
        <v>1623</v>
      </c>
      <c r="I100" s="9" t="s">
        <v>1624</v>
      </c>
      <c r="J100" s="9"/>
      <c r="K100" s="9"/>
    </row>
    <row r="101" spans="2:11" ht="31" hidden="1" customHeight="1" x14ac:dyDescent="0.3">
      <c r="B101" s="739"/>
      <c r="C101" s="1354"/>
      <c r="D101" s="1353"/>
      <c r="E101" s="1016"/>
      <c r="F101" s="1016"/>
      <c r="G101" s="9" t="s">
        <v>152</v>
      </c>
      <c r="H101" s="166"/>
      <c r="I101" s="9" t="s">
        <v>793</v>
      </c>
      <c r="J101" s="9"/>
      <c r="K101" s="9"/>
    </row>
    <row r="102" spans="2:11" ht="31" hidden="1" customHeight="1" x14ac:dyDescent="0.3">
      <c r="B102" s="739"/>
      <c r="C102" s="1354"/>
      <c r="D102" s="1353"/>
      <c r="E102" s="1016"/>
      <c r="F102" s="1016"/>
      <c r="G102" s="9" t="s">
        <v>115</v>
      </c>
      <c r="H102" s="9" t="s">
        <v>1625</v>
      </c>
      <c r="I102" s="9"/>
      <c r="J102" s="9"/>
      <c r="K102" s="9"/>
    </row>
    <row r="103" spans="2:11" ht="79" hidden="1" customHeight="1" x14ac:dyDescent="0.3">
      <c r="B103" s="739"/>
      <c r="C103" s="1354" t="s">
        <v>794</v>
      </c>
      <c r="D103" s="1353"/>
      <c r="E103" s="1016" t="s">
        <v>758</v>
      </c>
      <c r="F103" s="1016" t="s">
        <v>763</v>
      </c>
      <c r="G103" s="9" t="s">
        <v>108</v>
      </c>
      <c r="H103" s="242" t="s">
        <v>727</v>
      </c>
      <c r="I103" s="9" t="s">
        <v>795</v>
      </c>
      <c r="J103" s="9"/>
      <c r="K103" s="9"/>
    </row>
    <row r="104" spans="2:11" ht="58.5" hidden="1" customHeight="1" x14ac:dyDescent="0.3">
      <c r="B104" s="739"/>
      <c r="C104" s="1354"/>
      <c r="D104" s="1353"/>
      <c r="E104" s="1016"/>
      <c r="F104" s="1016"/>
      <c r="G104" s="9" t="s">
        <v>109</v>
      </c>
      <c r="H104" s="9" t="s">
        <v>1626</v>
      </c>
      <c r="I104" s="9" t="s">
        <v>1627</v>
      </c>
      <c r="J104" s="9"/>
      <c r="K104" s="9"/>
    </row>
    <row r="105" spans="2:11" ht="34.5" hidden="1" customHeight="1" x14ac:dyDescent="0.3">
      <c r="B105" s="739"/>
      <c r="C105" s="1354"/>
      <c r="D105" s="1353"/>
      <c r="E105" s="1016"/>
      <c r="F105" s="1016"/>
      <c r="G105" s="9" t="s">
        <v>152</v>
      </c>
      <c r="H105" s="166"/>
      <c r="I105" s="9" t="s">
        <v>1628</v>
      </c>
      <c r="J105" s="9"/>
      <c r="K105" s="9"/>
    </row>
    <row r="106" spans="2:11" ht="21" hidden="1" customHeight="1" x14ac:dyDescent="0.3">
      <c r="B106" s="739"/>
      <c r="C106" s="1354"/>
      <c r="D106" s="1353"/>
      <c r="E106" s="1016"/>
      <c r="F106" s="1016"/>
      <c r="G106" s="9" t="s">
        <v>115</v>
      </c>
      <c r="H106" s="9" t="s">
        <v>728</v>
      </c>
      <c r="I106" s="9"/>
      <c r="J106" s="9"/>
      <c r="K106" s="9"/>
    </row>
    <row r="107" spans="2:11" ht="87.65" hidden="1" customHeight="1" x14ac:dyDescent="0.3">
      <c r="B107" s="739" t="s">
        <v>729</v>
      </c>
      <c r="C107" s="738" t="s">
        <v>796</v>
      </c>
      <c r="D107" s="1016"/>
      <c r="E107" s="1016" t="s">
        <v>762</v>
      </c>
      <c r="F107" s="1016" t="s">
        <v>763</v>
      </c>
      <c r="G107" s="9" t="s">
        <v>108</v>
      </c>
      <c r="H107" s="9" t="s">
        <v>1629</v>
      </c>
      <c r="I107" s="9" t="s">
        <v>1630</v>
      </c>
      <c r="J107" s="9"/>
      <c r="K107" s="9"/>
    </row>
    <row r="108" spans="2:11" ht="75" hidden="1" customHeight="1" x14ac:dyDescent="0.3">
      <c r="B108" s="739"/>
      <c r="C108" s="738"/>
      <c r="D108" s="1016"/>
      <c r="E108" s="1016"/>
      <c r="F108" s="1016"/>
      <c r="G108" s="9" t="s">
        <v>109</v>
      </c>
      <c r="H108" s="9" t="s">
        <v>1631</v>
      </c>
      <c r="I108" s="9" t="s">
        <v>1632</v>
      </c>
      <c r="J108" s="9"/>
      <c r="K108" s="9"/>
    </row>
    <row r="109" spans="2:11" ht="49.5" hidden="1" customHeight="1" x14ac:dyDescent="0.3">
      <c r="B109" s="739"/>
      <c r="C109" s="738"/>
      <c r="D109" s="1016"/>
      <c r="E109" s="1016"/>
      <c r="F109" s="1016"/>
      <c r="G109" s="9" t="s">
        <v>152</v>
      </c>
      <c r="H109" s="166"/>
      <c r="I109" s="9" t="s">
        <v>1633</v>
      </c>
      <c r="J109" s="9"/>
      <c r="K109" s="9"/>
    </row>
    <row r="110" spans="2:11" ht="31.5" hidden="1" customHeight="1" x14ac:dyDescent="0.3">
      <c r="B110" s="739"/>
      <c r="C110" s="738"/>
      <c r="D110" s="1016"/>
      <c r="E110" s="1016"/>
      <c r="F110" s="1016"/>
      <c r="G110" s="9" t="s">
        <v>115</v>
      </c>
      <c r="H110" s="9" t="s">
        <v>1631</v>
      </c>
      <c r="I110" s="9"/>
      <c r="J110" s="9"/>
      <c r="K110" s="9"/>
    </row>
    <row r="111" spans="2:11" ht="92.5" hidden="1" customHeight="1" x14ac:dyDescent="0.3">
      <c r="B111" s="739" t="s">
        <v>730</v>
      </c>
      <c r="C111" s="8" t="s">
        <v>797</v>
      </c>
      <c r="D111" s="1353"/>
      <c r="E111" s="1016" t="s">
        <v>798</v>
      </c>
      <c r="F111" s="1016" t="s">
        <v>763</v>
      </c>
      <c r="G111" s="9" t="s">
        <v>115</v>
      </c>
      <c r="H111" s="9" t="s">
        <v>1634</v>
      </c>
      <c r="I111" s="9"/>
      <c r="J111" s="9"/>
      <c r="K111" s="9"/>
    </row>
    <row r="112" spans="2:11" ht="84" hidden="1" customHeight="1" x14ac:dyDescent="0.3">
      <c r="B112" s="739"/>
      <c r="C112" s="8" t="s">
        <v>799</v>
      </c>
      <c r="D112" s="1353"/>
      <c r="E112" s="1016"/>
      <c r="F112" s="1016"/>
      <c r="G112" s="9" t="s">
        <v>115</v>
      </c>
      <c r="H112" s="9" t="s">
        <v>1635</v>
      </c>
      <c r="I112" s="9"/>
      <c r="J112" s="9"/>
      <c r="K112" s="9"/>
    </row>
    <row r="113" spans="2:11" ht="140" hidden="1" x14ac:dyDescent="0.3">
      <c r="B113" s="93" t="s">
        <v>800</v>
      </c>
      <c r="C113" s="8" t="s">
        <v>801</v>
      </c>
      <c r="D113" s="9"/>
      <c r="E113" s="9" t="s">
        <v>762</v>
      </c>
      <c r="F113" s="9" t="s">
        <v>763</v>
      </c>
      <c r="G113" s="9" t="s">
        <v>115</v>
      </c>
      <c r="H113" s="9" t="s">
        <v>732</v>
      </c>
      <c r="I113" s="9"/>
      <c r="J113" s="9"/>
      <c r="K113" s="9"/>
    </row>
    <row r="114" spans="2:11" ht="173.15" hidden="1" customHeight="1" x14ac:dyDescent="0.3">
      <c r="B114" s="93" t="s">
        <v>733</v>
      </c>
      <c r="C114" s="8" t="s">
        <v>1636</v>
      </c>
      <c r="D114" s="9"/>
      <c r="E114" s="9" t="s">
        <v>802</v>
      </c>
      <c r="F114" s="9" t="s">
        <v>763</v>
      </c>
      <c r="G114" s="9" t="s">
        <v>115</v>
      </c>
      <c r="H114" s="9" t="s">
        <v>803</v>
      </c>
      <c r="I114" s="9"/>
      <c r="J114" s="9"/>
      <c r="K114" s="9"/>
    </row>
    <row r="115" spans="2:11" ht="86.15" hidden="1" customHeight="1" x14ac:dyDescent="0.3">
      <c r="B115" s="739" t="s">
        <v>735</v>
      </c>
      <c r="C115" s="738" t="s">
        <v>1637</v>
      </c>
      <c r="D115" s="1353"/>
      <c r="E115" s="1016" t="s">
        <v>804</v>
      </c>
      <c r="F115" s="1016" t="s">
        <v>763</v>
      </c>
      <c r="G115" s="9" t="s">
        <v>108</v>
      </c>
      <c r="H115" s="9" t="s">
        <v>1638</v>
      </c>
      <c r="I115" s="9" t="s">
        <v>1639</v>
      </c>
      <c r="J115" s="9"/>
      <c r="K115" s="9"/>
    </row>
    <row r="116" spans="2:11" ht="125.5" hidden="1" customHeight="1" x14ac:dyDescent="0.3">
      <c r="B116" s="739"/>
      <c r="C116" s="738"/>
      <c r="D116" s="1353"/>
      <c r="E116" s="1016"/>
      <c r="F116" s="1016"/>
      <c r="G116" s="9" t="s">
        <v>805</v>
      </c>
      <c r="H116" s="9" t="s">
        <v>1640</v>
      </c>
      <c r="I116" s="9" t="s">
        <v>1641</v>
      </c>
      <c r="J116" s="9"/>
      <c r="K116" s="9"/>
    </row>
    <row r="117" spans="2:11" ht="42.65" hidden="1" customHeight="1" x14ac:dyDescent="0.3">
      <c r="B117" s="739"/>
      <c r="C117" s="738"/>
      <c r="D117" s="1353"/>
      <c r="E117" s="1016"/>
      <c r="F117" s="1016"/>
      <c r="G117" s="9" t="s">
        <v>152</v>
      </c>
      <c r="H117" s="166"/>
      <c r="I117" s="9" t="s">
        <v>1642</v>
      </c>
      <c r="J117" s="9"/>
      <c r="K117" s="9"/>
    </row>
    <row r="118" spans="2:11" ht="238" hidden="1" x14ac:dyDescent="0.3">
      <c r="B118" s="739"/>
      <c r="C118" s="738"/>
      <c r="D118" s="1353"/>
      <c r="E118" s="1016"/>
      <c r="F118" s="1016"/>
      <c r="G118" s="9" t="s">
        <v>115</v>
      </c>
      <c r="H118" s="9" t="s">
        <v>1643</v>
      </c>
      <c r="I118" s="9"/>
      <c r="J118" s="9"/>
      <c r="K118" s="9"/>
    </row>
    <row r="119" spans="2:11" ht="135" hidden="1" customHeight="1" x14ac:dyDescent="0.3">
      <c r="B119" s="739" t="s">
        <v>743</v>
      </c>
      <c r="C119" s="738" t="s">
        <v>806</v>
      </c>
      <c r="D119" s="1353"/>
      <c r="E119" s="1016" t="s">
        <v>807</v>
      </c>
      <c r="F119" s="1016" t="s">
        <v>763</v>
      </c>
      <c r="G119" s="9" t="s">
        <v>108</v>
      </c>
      <c r="H119" s="9" t="s">
        <v>1644</v>
      </c>
      <c r="I119" s="9" t="s">
        <v>1645</v>
      </c>
      <c r="J119" s="9"/>
      <c r="K119" s="9"/>
    </row>
    <row r="120" spans="2:11" ht="135" hidden="1" customHeight="1" x14ac:dyDescent="0.3">
      <c r="B120" s="739"/>
      <c r="C120" s="738"/>
      <c r="D120" s="1353"/>
      <c r="E120" s="1016"/>
      <c r="F120" s="1016"/>
      <c r="G120" s="9" t="s">
        <v>109</v>
      </c>
      <c r="H120" s="9" t="s">
        <v>1646</v>
      </c>
      <c r="I120" s="9" t="s">
        <v>1647</v>
      </c>
      <c r="J120" s="9"/>
      <c r="K120" s="9"/>
    </row>
    <row r="121" spans="2:11" ht="95.15" hidden="1" customHeight="1" x14ac:dyDescent="0.3">
      <c r="B121" s="739"/>
      <c r="C121" s="738"/>
      <c r="D121" s="1353"/>
      <c r="E121" s="1016"/>
      <c r="F121" s="1016"/>
      <c r="G121" s="9" t="s">
        <v>152</v>
      </c>
      <c r="H121" s="166"/>
      <c r="I121" s="9" t="s">
        <v>1648</v>
      </c>
      <c r="J121" s="9"/>
      <c r="K121" s="9"/>
    </row>
    <row r="122" spans="2:11" ht="114" hidden="1" customHeight="1" x14ac:dyDescent="0.3">
      <c r="B122" s="739"/>
      <c r="C122" s="738"/>
      <c r="D122" s="1353"/>
      <c r="E122" s="1016"/>
      <c r="F122" s="1016"/>
      <c r="G122" s="9" t="s">
        <v>115</v>
      </c>
      <c r="H122" s="9" t="s">
        <v>1649</v>
      </c>
      <c r="I122" s="9"/>
      <c r="J122" s="9"/>
      <c r="K122" s="9"/>
    </row>
    <row r="123" spans="2:11" ht="24" hidden="1" customHeight="1" x14ac:dyDescent="0.3">
      <c r="B123" s="1352" t="s">
        <v>808</v>
      </c>
      <c r="C123" s="1352"/>
      <c r="D123" s="1352"/>
      <c r="E123" s="1352"/>
      <c r="F123" s="1352"/>
      <c r="G123" s="1352"/>
      <c r="H123" s="1352"/>
      <c r="I123" s="1352"/>
      <c r="J123" s="1352"/>
      <c r="K123" s="1352"/>
    </row>
    <row r="124" spans="2:11" ht="78.650000000000006" hidden="1" customHeight="1" x14ac:dyDescent="0.3">
      <c r="B124" s="739" t="s">
        <v>749</v>
      </c>
      <c r="C124" s="731" t="s">
        <v>809</v>
      </c>
      <c r="D124" s="1353"/>
      <c r="E124" s="1353"/>
      <c r="F124" s="1016" t="s">
        <v>810</v>
      </c>
      <c r="G124" s="9" t="s">
        <v>108</v>
      </c>
      <c r="H124" s="9" t="s">
        <v>811</v>
      </c>
      <c r="I124" s="9" t="s">
        <v>812</v>
      </c>
      <c r="J124" s="9"/>
      <c r="K124" s="9"/>
    </row>
    <row r="125" spans="2:11" ht="409.5" hidden="1" x14ac:dyDescent="0.3">
      <c r="B125" s="739"/>
      <c r="C125" s="731"/>
      <c r="D125" s="1353"/>
      <c r="E125" s="1353"/>
      <c r="F125" s="1016"/>
      <c r="G125" s="9" t="s">
        <v>109</v>
      </c>
      <c r="H125" s="9" t="s">
        <v>813</v>
      </c>
      <c r="I125" s="121">
        <v>1</v>
      </c>
      <c r="J125" s="9"/>
      <c r="K125" s="9"/>
    </row>
    <row r="126" spans="2:11" ht="280" hidden="1" x14ac:dyDescent="0.3">
      <c r="B126" s="739"/>
      <c r="C126" s="731"/>
      <c r="D126" s="1353"/>
      <c r="E126" s="1353"/>
      <c r="F126" s="1016"/>
      <c r="G126" s="9" t="s">
        <v>152</v>
      </c>
      <c r="H126" s="166"/>
      <c r="I126" s="121" t="s">
        <v>814</v>
      </c>
      <c r="J126" s="9"/>
      <c r="K126" s="9"/>
    </row>
    <row r="127" spans="2:11" hidden="1" x14ac:dyDescent="0.3">
      <c r="B127" s="739"/>
      <c r="C127" s="731"/>
      <c r="D127" s="1353"/>
      <c r="E127" s="1353"/>
      <c r="F127" s="1016"/>
      <c r="G127" s="9" t="s">
        <v>115</v>
      </c>
      <c r="H127" s="9" t="s">
        <v>318</v>
      </c>
      <c r="I127" s="9"/>
      <c r="J127" s="9"/>
      <c r="K127" s="9"/>
    </row>
    <row r="128" spans="2:11" ht="14.25" hidden="1" customHeight="1" x14ac:dyDescent="0.3">
      <c r="B128" s="1358" t="s">
        <v>815</v>
      </c>
      <c r="C128" s="1359"/>
      <c r="D128" s="1359"/>
      <c r="E128" s="1359"/>
      <c r="F128" s="1359"/>
      <c r="G128" s="1359"/>
      <c r="H128" s="1359"/>
      <c r="I128" s="9"/>
      <c r="J128" s="9"/>
      <c r="K128" s="9"/>
    </row>
    <row r="129" spans="2:16" ht="21" hidden="1" customHeight="1" x14ac:dyDescent="0.3">
      <c r="B129" s="11" t="s">
        <v>92</v>
      </c>
      <c r="C129" s="8" t="s">
        <v>186</v>
      </c>
      <c r="D129" s="9"/>
      <c r="E129" s="9"/>
      <c r="F129" s="9"/>
      <c r="G129" s="9"/>
      <c r="H129" s="9"/>
      <c r="I129" s="9"/>
      <c r="J129" s="9"/>
      <c r="K129" s="9"/>
    </row>
    <row r="130" spans="2:16" ht="30" hidden="1" customHeight="1" x14ac:dyDescent="0.3">
      <c r="B130" s="11" t="s">
        <v>816</v>
      </c>
      <c r="C130" s="8" t="s">
        <v>817</v>
      </c>
      <c r="D130" s="9"/>
      <c r="E130" s="9"/>
      <c r="F130" s="9"/>
      <c r="G130" s="9"/>
      <c r="H130" s="9"/>
      <c r="I130" s="9"/>
      <c r="J130" s="9"/>
      <c r="K130" s="9"/>
    </row>
    <row r="131" spans="2:16" ht="15" hidden="1" customHeight="1" x14ac:dyDescent="0.3">
      <c r="B131" s="1358" t="s">
        <v>818</v>
      </c>
      <c r="C131" s="1359"/>
      <c r="D131" s="1359"/>
      <c r="E131" s="1359"/>
      <c r="F131" s="1359"/>
      <c r="G131" s="1359"/>
      <c r="H131" s="1359"/>
      <c r="I131" s="9"/>
      <c r="J131" s="9"/>
      <c r="K131" s="9"/>
    </row>
    <row r="132" spans="2:16" ht="30" hidden="1" customHeight="1" x14ac:dyDescent="0.3">
      <c r="B132" s="11" t="s">
        <v>92</v>
      </c>
      <c r="C132" s="8" t="s">
        <v>186</v>
      </c>
      <c r="D132" s="9"/>
      <c r="E132" s="9"/>
      <c r="F132" s="9"/>
      <c r="G132" s="9"/>
      <c r="H132" s="9"/>
      <c r="I132" s="9"/>
      <c r="J132" s="9"/>
      <c r="K132" s="9"/>
    </row>
    <row r="133" spans="2:16" ht="10.5" hidden="1" customHeight="1" x14ac:dyDescent="0.3">
      <c r="B133" s="12"/>
      <c r="C133" s="13"/>
      <c r="D133" s="13"/>
      <c r="E133" s="13"/>
      <c r="F133" s="13"/>
      <c r="G133" s="13"/>
      <c r="H133" s="13"/>
    </row>
    <row r="134" spans="2:16" hidden="1" x14ac:dyDescent="0.3"/>
    <row r="135" spans="2:16" s="2" customFormat="1" ht="25" hidden="1" customHeight="1" x14ac:dyDescent="0.35">
      <c r="B135" s="812" t="s">
        <v>116</v>
      </c>
      <c r="C135" s="812" t="s">
        <v>100</v>
      </c>
      <c r="D135" s="815" t="s">
        <v>64</v>
      </c>
      <c r="E135" s="815" t="s">
        <v>65</v>
      </c>
      <c r="F135" s="1349" t="s">
        <v>66</v>
      </c>
      <c r="G135" s="815" t="s">
        <v>67</v>
      </c>
      <c r="H135" s="1351" t="s">
        <v>101</v>
      </c>
      <c r="I135" s="1351"/>
      <c r="J135" s="781"/>
      <c r="K135" s="781"/>
      <c r="L135" s="31"/>
      <c r="M135" s="44"/>
      <c r="N135" s="775" t="s">
        <v>211</v>
      </c>
      <c r="O135" s="17"/>
      <c r="P135" s="3"/>
    </row>
    <row r="136" spans="2:16" s="2" customFormat="1" ht="14.5" hidden="1" customHeight="1" x14ac:dyDescent="0.35">
      <c r="B136" s="813"/>
      <c r="C136" s="813"/>
      <c r="D136" s="815"/>
      <c r="E136" s="816"/>
      <c r="F136" s="1350"/>
      <c r="G136" s="816"/>
      <c r="H136" s="45">
        <v>2023</v>
      </c>
      <c r="I136" s="45">
        <v>2022</v>
      </c>
      <c r="J136" s="45">
        <v>2021</v>
      </c>
      <c r="K136" s="45" t="s">
        <v>212</v>
      </c>
      <c r="L136" s="34" t="s">
        <v>152</v>
      </c>
      <c r="M136" s="33" t="s">
        <v>213</v>
      </c>
      <c r="N136" s="776"/>
      <c r="O136" s="17"/>
      <c r="P136" s="94"/>
    </row>
    <row r="137" spans="2:16" s="20" customFormat="1" ht="24" hidden="1" customHeight="1" x14ac:dyDescent="0.35">
      <c r="B137" s="1355" t="s">
        <v>751</v>
      </c>
      <c r="C137" s="1355"/>
      <c r="D137" s="1355"/>
      <c r="E137" s="1355"/>
      <c r="F137" s="1355"/>
      <c r="G137" s="1355"/>
      <c r="H137" s="1355"/>
      <c r="I137" s="1355"/>
      <c r="J137" s="1355"/>
      <c r="K137" s="1355"/>
      <c r="L137" s="896"/>
      <c r="M137" s="896"/>
      <c r="N137" s="53"/>
      <c r="O137" s="50"/>
    </row>
    <row r="138" spans="2:16" s="2" customFormat="1" ht="409.5" hidden="1" x14ac:dyDescent="0.35">
      <c r="B138" s="1356" t="s">
        <v>27</v>
      </c>
      <c r="C138" s="1357" t="s">
        <v>819</v>
      </c>
      <c r="D138" s="1348"/>
      <c r="E138" s="1348"/>
      <c r="F138" s="820" t="s">
        <v>763</v>
      </c>
      <c r="G138" s="274" t="s">
        <v>115</v>
      </c>
      <c r="H138" s="274" t="s">
        <v>820</v>
      </c>
      <c r="I138" s="273" t="s">
        <v>821</v>
      </c>
      <c r="J138" s="273"/>
      <c r="K138" s="274"/>
      <c r="L138" s="285"/>
      <c r="M138" s="39" t="s">
        <v>822</v>
      </c>
      <c r="N138" s="57"/>
      <c r="O138" s="39"/>
    </row>
    <row r="139" spans="2:16" s="2" customFormat="1" ht="126" hidden="1" x14ac:dyDescent="0.35">
      <c r="B139" s="1356"/>
      <c r="C139" s="1357"/>
      <c r="D139" s="1348"/>
      <c r="E139" s="1348"/>
      <c r="F139" s="820"/>
      <c r="G139" s="274" t="s">
        <v>152</v>
      </c>
      <c r="H139" s="277"/>
      <c r="I139" s="273" t="s">
        <v>822</v>
      </c>
      <c r="J139" s="273"/>
      <c r="K139" s="274"/>
      <c r="L139" s="285"/>
      <c r="M139" s="39"/>
      <c r="N139" s="57"/>
      <c r="O139" s="39"/>
    </row>
    <row r="140" spans="2:16" s="2" customFormat="1" ht="126" hidden="1" x14ac:dyDescent="0.35">
      <c r="B140" s="1356"/>
      <c r="C140" s="1357"/>
      <c r="D140" s="1348"/>
      <c r="E140" s="1348"/>
      <c r="F140" s="820"/>
      <c r="G140" s="274" t="s">
        <v>108</v>
      </c>
      <c r="H140" s="277"/>
      <c r="I140" s="273" t="s">
        <v>821</v>
      </c>
      <c r="J140" s="273"/>
      <c r="K140" s="274"/>
      <c r="L140" s="285"/>
      <c r="M140" s="39"/>
      <c r="N140" s="57"/>
      <c r="O140" s="39"/>
    </row>
    <row r="141" spans="2:16" s="2" customFormat="1" ht="81.75" hidden="1" customHeight="1" x14ac:dyDescent="0.35">
      <c r="B141" s="1356"/>
      <c r="C141" s="1357"/>
      <c r="D141" s="1348"/>
      <c r="E141" s="1348"/>
      <c r="F141" s="820"/>
      <c r="G141" s="274" t="s">
        <v>109</v>
      </c>
      <c r="H141" s="277"/>
      <c r="I141" s="273" t="s">
        <v>823</v>
      </c>
      <c r="J141" s="273"/>
      <c r="K141" s="274"/>
      <c r="L141" s="285"/>
      <c r="M141" s="39"/>
      <c r="N141" s="57"/>
      <c r="O141" s="39"/>
    </row>
    <row r="143" spans="2:16" s="320" customFormat="1" ht="14.5" hidden="1" customHeight="1" x14ac:dyDescent="0.35">
      <c r="B143" s="392" t="s">
        <v>824</v>
      </c>
      <c r="C143" s="396">
        <v>0.1239</v>
      </c>
      <c r="D143" s="4"/>
      <c r="E143" s="4"/>
      <c r="F143" s="351"/>
      <c r="G143" s="4"/>
      <c r="I143" s="351"/>
      <c r="K143" s="394"/>
      <c r="L143" s="4"/>
    </row>
    <row r="144" spans="2:16" s="320" customFormat="1" ht="14.5" hidden="1" x14ac:dyDescent="0.35">
      <c r="B144" s="392" t="s">
        <v>825</v>
      </c>
      <c r="C144" s="397">
        <v>0</v>
      </c>
      <c r="D144" s="351"/>
      <c r="E144" s="351"/>
      <c r="F144" s="351"/>
      <c r="G144" s="4"/>
      <c r="K144" s="391"/>
      <c r="L144" s="4"/>
    </row>
    <row r="145" spans="2:16" s="320" customFormat="1" ht="14.5" hidden="1" x14ac:dyDescent="0.35">
      <c r="B145" s="392" t="s">
        <v>826</v>
      </c>
      <c r="C145" s="393">
        <v>0.01</v>
      </c>
      <c r="D145" s="4"/>
      <c r="E145" s="351"/>
      <c r="F145" s="351"/>
      <c r="G145" s="4"/>
      <c r="K145" s="391"/>
      <c r="L145" s="4"/>
    </row>
    <row r="146" spans="2:16" s="320" customFormat="1" ht="15" hidden="1" customHeight="1" x14ac:dyDescent="0.35">
      <c r="B146" s="392" t="s">
        <v>827</v>
      </c>
      <c r="C146" s="397">
        <v>43</v>
      </c>
      <c r="D146" s="4"/>
      <c r="E146" s="351"/>
      <c r="F146" s="351"/>
      <c r="G146" s="4"/>
      <c r="K146" s="391"/>
      <c r="L146" s="4"/>
    </row>
    <row r="147" spans="2:16" s="320" customFormat="1" ht="15" hidden="1" customHeight="1" x14ac:dyDescent="0.35">
      <c r="B147" s="392" t="s">
        <v>828</v>
      </c>
      <c r="C147" s="397">
        <v>0.8</v>
      </c>
      <c r="D147" s="4"/>
      <c r="E147" s="4"/>
      <c r="F147" s="351"/>
      <c r="G147" s="4"/>
      <c r="I147" s="351"/>
      <c r="K147" s="394"/>
      <c r="L147" s="4"/>
    </row>
    <row r="148" spans="2:16" s="320" customFormat="1" ht="56.15" hidden="1" customHeight="1" x14ac:dyDescent="0.35">
      <c r="B148" s="392" t="s">
        <v>829</v>
      </c>
      <c r="C148" s="393">
        <v>0</v>
      </c>
      <c r="D148" s="395"/>
      <c r="E148" s="395"/>
      <c r="F148" s="395"/>
      <c r="G148" s="395"/>
      <c r="H148" s="395"/>
      <c r="I148" s="395"/>
      <c r="K148" s="391"/>
      <c r="L148" s="4"/>
    </row>
    <row r="149" spans="2:16" s="320" customFormat="1" ht="72.650000000000006" hidden="1" customHeight="1" x14ac:dyDescent="0.35">
      <c r="B149" s="392" t="s">
        <v>830</v>
      </c>
      <c r="C149" s="393">
        <v>1</v>
      </c>
      <c r="D149" s="395"/>
      <c r="E149" s="395"/>
      <c r="F149" s="395"/>
      <c r="G149" s="395"/>
      <c r="H149" s="395"/>
      <c r="I149" s="395"/>
      <c r="J149" s="395"/>
      <c r="K149" s="395"/>
      <c r="L149" s="395"/>
      <c r="M149" s="395"/>
      <c r="N149" s="395"/>
    </row>
    <row r="151" spans="2:16" customFormat="1" ht="14.5" hidden="1" customHeight="1" x14ac:dyDescent="0.35">
      <c r="B151" s="1191" t="s">
        <v>327</v>
      </c>
      <c r="C151" s="1192" t="s">
        <v>328</v>
      </c>
      <c r="D151" s="1191" t="s">
        <v>64</v>
      </c>
      <c r="E151" s="1191" t="s">
        <v>65</v>
      </c>
      <c r="F151" s="1191" t="s">
        <v>66</v>
      </c>
      <c r="G151" s="981" t="s">
        <v>210</v>
      </c>
      <c r="H151" s="78" t="s">
        <v>279</v>
      </c>
      <c r="I151" s="95"/>
      <c r="J151" s="95"/>
      <c r="K151" s="908" t="s">
        <v>329</v>
      </c>
      <c r="P151" s="4"/>
    </row>
    <row r="152" spans="2:16" customFormat="1" ht="14.5" hidden="1" x14ac:dyDescent="0.35">
      <c r="B152" s="1191"/>
      <c r="C152" s="901"/>
      <c r="D152" s="899"/>
      <c r="E152" s="899"/>
      <c r="F152" s="899"/>
      <c r="G152" s="981"/>
      <c r="H152" s="98">
        <v>2023</v>
      </c>
      <c r="I152" s="97">
        <v>2022</v>
      </c>
      <c r="J152" s="97">
        <v>2021</v>
      </c>
      <c r="K152" s="908"/>
      <c r="P152" s="4"/>
    </row>
    <row r="153" spans="2:16" customFormat="1" ht="24" hidden="1" customHeight="1" x14ac:dyDescent="0.35">
      <c r="B153" s="90" t="s">
        <v>831</v>
      </c>
      <c r="C153" s="90"/>
      <c r="D153" s="90"/>
      <c r="E153" s="90"/>
      <c r="F153" s="90"/>
      <c r="G153" s="90"/>
      <c r="H153" s="90"/>
      <c r="I153" s="90"/>
      <c r="J153" s="90"/>
      <c r="K153" s="92"/>
      <c r="L153" s="4"/>
    </row>
    <row r="154" spans="2:16" customFormat="1" ht="14.5" hidden="1" x14ac:dyDescent="0.35">
      <c r="B154" s="1189" t="s">
        <v>824</v>
      </c>
      <c r="C154" s="1189"/>
      <c r="D154" s="4"/>
      <c r="E154" s="4"/>
      <c r="F154" s="80"/>
      <c r="G154" s="4" t="s">
        <v>108</v>
      </c>
      <c r="H154" s="122"/>
      <c r="I154" s="80">
        <v>4.42</v>
      </c>
      <c r="K154" s="89">
        <v>42.54</v>
      </c>
      <c r="L154" s="4"/>
    </row>
    <row r="155" spans="2:16" customFormat="1" ht="14.5" hidden="1" x14ac:dyDescent="0.35">
      <c r="B155" s="79"/>
      <c r="C155" s="79"/>
      <c r="D155" s="80"/>
      <c r="E155" s="80"/>
      <c r="F155" s="80"/>
      <c r="G155" s="4" t="s">
        <v>109</v>
      </c>
      <c r="H155" s="122"/>
      <c r="I155" s="80">
        <v>70.48</v>
      </c>
      <c r="K155" s="89"/>
      <c r="L155" s="4"/>
    </row>
    <row r="156" spans="2:16" customFormat="1" ht="14.5" hidden="1" x14ac:dyDescent="0.35">
      <c r="B156" s="79"/>
      <c r="C156" s="79"/>
      <c r="D156" s="80"/>
      <c r="E156" s="80"/>
      <c r="F156" s="80"/>
      <c r="G156" s="4" t="s">
        <v>152</v>
      </c>
      <c r="H156" s="122"/>
      <c r="K156" s="89"/>
      <c r="L156" s="4"/>
    </row>
    <row r="157" spans="2:16" customFormat="1" ht="42.5" hidden="1" x14ac:dyDescent="0.35">
      <c r="B157" s="79"/>
      <c r="C157" s="79"/>
      <c r="D157" s="80"/>
      <c r="E157" s="80"/>
      <c r="F157" s="80" t="s">
        <v>832</v>
      </c>
      <c r="G157" s="4" t="s">
        <v>833</v>
      </c>
      <c r="H157" s="124">
        <v>0.1239</v>
      </c>
      <c r="K157" s="89"/>
      <c r="L157" s="4"/>
    </row>
    <row r="158" spans="2:16" customFormat="1" ht="14.5" hidden="1" x14ac:dyDescent="0.35">
      <c r="B158" s="1189" t="s">
        <v>825</v>
      </c>
      <c r="C158" s="1189"/>
      <c r="D158" s="80"/>
      <c r="E158" s="80"/>
      <c r="F158" s="80"/>
      <c r="G158" s="4" t="s">
        <v>108</v>
      </c>
      <c r="H158" s="122"/>
      <c r="I158">
        <v>0</v>
      </c>
      <c r="K158" s="81">
        <f>SUM(D158:F158)</f>
        <v>0</v>
      </c>
      <c r="L158" s="4"/>
    </row>
    <row r="159" spans="2:16" customFormat="1" ht="14.5" hidden="1" x14ac:dyDescent="0.35">
      <c r="B159" s="79"/>
      <c r="C159" s="79"/>
      <c r="D159" s="80"/>
      <c r="E159" s="80"/>
      <c r="F159" s="80"/>
      <c r="G159" s="4" t="s">
        <v>109</v>
      </c>
      <c r="H159" s="122"/>
      <c r="I159">
        <v>0</v>
      </c>
      <c r="K159" s="81"/>
      <c r="L159" s="4"/>
    </row>
    <row r="160" spans="2:16" customFormat="1" ht="14.5" hidden="1" x14ac:dyDescent="0.35">
      <c r="B160" s="79"/>
      <c r="C160" s="79"/>
      <c r="D160" s="80"/>
      <c r="E160" s="80"/>
      <c r="F160" s="80"/>
      <c r="G160" s="4" t="s">
        <v>152</v>
      </c>
      <c r="H160" s="122"/>
      <c r="I160">
        <v>0</v>
      </c>
      <c r="K160" s="81"/>
      <c r="L160" s="4"/>
    </row>
    <row r="161" spans="2:12" customFormat="1" ht="42.5" hidden="1" x14ac:dyDescent="0.35">
      <c r="B161" s="79"/>
      <c r="C161" s="79"/>
      <c r="D161" s="80"/>
      <c r="E161" s="80"/>
      <c r="F161" s="80" t="s">
        <v>832</v>
      </c>
      <c r="G161" s="4" t="s">
        <v>833</v>
      </c>
      <c r="H161">
        <v>0</v>
      </c>
      <c r="K161" s="81"/>
      <c r="L161" s="4"/>
    </row>
    <row r="162" spans="2:12" customFormat="1" ht="14.5" hidden="1" x14ac:dyDescent="0.35">
      <c r="B162" s="1189" t="s">
        <v>826</v>
      </c>
      <c r="C162" s="1189"/>
      <c r="D162" s="4"/>
      <c r="E162" s="80"/>
      <c r="F162" s="80"/>
      <c r="G162" s="4" t="s">
        <v>108</v>
      </c>
      <c r="H162" s="122"/>
      <c r="I162">
        <v>1</v>
      </c>
      <c r="K162" s="81">
        <v>5</v>
      </c>
      <c r="L162" s="4"/>
    </row>
    <row r="163" spans="2:12" customFormat="1" ht="14.5" hidden="1" x14ac:dyDescent="0.35">
      <c r="B163" s="79"/>
      <c r="C163" s="79"/>
      <c r="D163" s="80"/>
      <c r="E163" s="80"/>
      <c r="F163" s="80"/>
      <c r="G163" s="4" t="s">
        <v>109</v>
      </c>
      <c r="H163" s="122"/>
      <c r="I163" s="80">
        <v>4</v>
      </c>
      <c r="K163" s="81"/>
      <c r="L163" s="4"/>
    </row>
    <row r="164" spans="2:12" customFormat="1" ht="14.5" hidden="1" x14ac:dyDescent="0.35">
      <c r="B164" s="79"/>
      <c r="C164" s="79"/>
      <c r="D164" s="80"/>
      <c r="E164" s="80"/>
      <c r="F164" s="80"/>
      <c r="G164" s="4" t="s">
        <v>152</v>
      </c>
      <c r="H164" s="122"/>
      <c r="I164">
        <v>0</v>
      </c>
      <c r="K164" s="81"/>
      <c r="L164" s="4"/>
    </row>
    <row r="165" spans="2:12" customFormat="1" ht="42.5" hidden="1" x14ac:dyDescent="0.35">
      <c r="B165" s="79"/>
      <c r="C165" s="79"/>
      <c r="D165" s="80"/>
      <c r="E165" s="80"/>
      <c r="F165" s="80" t="s">
        <v>832</v>
      </c>
      <c r="G165" s="4" t="s">
        <v>833</v>
      </c>
      <c r="H165" s="125">
        <v>0.01</v>
      </c>
      <c r="K165" s="81"/>
      <c r="L165" s="4"/>
    </row>
    <row r="166" spans="2:12" customFormat="1" ht="15" hidden="1" customHeight="1" x14ac:dyDescent="0.35">
      <c r="B166" s="1189" t="s">
        <v>827</v>
      </c>
      <c r="C166" s="1189"/>
      <c r="D166" s="4"/>
      <c r="E166" s="80"/>
      <c r="F166" s="80"/>
      <c r="G166" s="4" t="s">
        <v>108</v>
      </c>
      <c r="H166" s="122"/>
      <c r="I166">
        <v>11</v>
      </c>
      <c r="K166" s="81">
        <v>39</v>
      </c>
      <c r="L166" s="4"/>
    </row>
    <row r="167" spans="2:12" customFormat="1" ht="15" hidden="1" customHeight="1" x14ac:dyDescent="0.35">
      <c r="B167" s="79"/>
      <c r="C167" s="79"/>
      <c r="D167" s="80"/>
      <c r="E167" s="80"/>
      <c r="F167" s="80"/>
      <c r="G167" s="4" t="s">
        <v>109</v>
      </c>
      <c r="H167" s="122"/>
      <c r="I167" s="80">
        <v>24</v>
      </c>
      <c r="K167" s="81"/>
      <c r="L167" s="4"/>
    </row>
    <row r="168" spans="2:12" customFormat="1" ht="15" hidden="1" customHeight="1" x14ac:dyDescent="0.35">
      <c r="B168" s="79"/>
      <c r="C168" s="79"/>
      <c r="D168" s="80"/>
      <c r="E168" s="80"/>
      <c r="F168" s="80"/>
      <c r="G168" s="4" t="s">
        <v>152</v>
      </c>
      <c r="H168" s="122"/>
      <c r="K168" s="81"/>
      <c r="L168" s="4"/>
    </row>
    <row r="169" spans="2:12" customFormat="1" ht="15" hidden="1" customHeight="1" x14ac:dyDescent="0.35">
      <c r="B169" s="79"/>
      <c r="C169" s="79"/>
      <c r="D169" s="80"/>
      <c r="E169" s="80"/>
      <c r="F169" s="80" t="s">
        <v>832</v>
      </c>
      <c r="G169" s="4" t="s">
        <v>833</v>
      </c>
      <c r="H169">
        <v>43</v>
      </c>
      <c r="K169" s="81"/>
      <c r="L169" s="4"/>
    </row>
    <row r="170" spans="2:12" customFormat="1" ht="15" hidden="1" customHeight="1" x14ac:dyDescent="0.35">
      <c r="B170" s="1189" t="s">
        <v>829</v>
      </c>
      <c r="C170" s="1189"/>
      <c r="D170" s="80"/>
      <c r="E170" s="80"/>
      <c r="F170" s="80"/>
      <c r="G170" s="4" t="s">
        <v>108</v>
      </c>
      <c r="H170" s="122"/>
      <c r="I170">
        <v>0</v>
      </c>
      <c r="K170" s="81">
        <v>0</v>
      </c>
      <c r="L170" s="4"/>
    </row>
    <row r="171" spans="2:12" customFormat="1" ht="15" hidden="1" customHeight="1" x14ac:dyDescent="0.35">
      <c r="B171" s="79"/>
      <c r="C171" s="79"/>
      <c r="D171" s="80"/>
      <c r="E171" s="80"/>
      <c r="F171" s="80"/>
      <c r="G171" s="4" t="s">
        <v>109</v>
      </c>
      <c r="H171" s="122"/>
      <c r="I171">
        <v>0</v>
      </c>
      <c r="K171" s="81"/>
      <c r="L171" s="4"/>
    </row>
    <row r="172" spans="2:12" customFormat="1" ht="15" hidden="1" customHeight="1" x14ac:dyDescent="0.35">
      <c r="B172" s="79"/>
      <c r="C172" s="79"/>
      <c r="D172" s="80"/>
      <c r="E172" s="80"/>
      <c r="F172" s="80"/>
      <c r="G172" s="4" t="s">
        <v>152</v>
      </c>
      <c r="H172" s="122"/>
      <c r="I172">
        <v>0</v>
      </c>
      <c r="K172" s="81"/>
      <c r="L172" s="4"/>
    </row>
    <row r="173" spans="2:12" customFormat="1" ht="15" hidden="1" customHeight="1" x14ac:dyDescent="0.35">
      <c r="B173" s="79"/>
      <c r="C173" s="79"/>
      <c r="D173" s="80"/>
      <c r="E173" s="80"/>
      <c r="F173" s="80" t="s">
        <v>832</v>
      </c>
      <c r="G173" s="4" t="s">
        <v>833</v>
      </c>
      <c r="H173" s="163">
        <v>0</v>
      </c>
      <c r="K173" s="81"/>
      <c r="L173" s="4"/>
    </row>
    <row r="174" spans="2:12" customFormat="1" ht="15" hidden="1" customHeight="1" x14ac:dyDescent="0.35">
      <c r="B174" s="1189" t="s">
        <v>830</v>
      </c>
      <c r="C174" s="1189"/>
      <c r="D174" s="80"/>
      <c r="E174" s="80"/>
      <c r="F174" s="80"/>
      <c r="G174" s="4" t="s">
        <v>108</v>
      </c>
      <c r="H174" s="122"/>
      <c r="I174" s="101">
        <v>100</v>
      </c>
      <c r="K174" s="83">
        <v>1</v>
      </c>
      <c r="L174" s="4"/>
    </row>
    <row r="175" spans="2:12" customFormat="1" ht="15" hidden="1" customHeight="1" x14ac:dyDescent="0.35">
      <c r="B175" s="79"/>
      <c r="C175" s="79"/>
      <c r="D175" s="80"/>
      <c r="E175" s="80"/>
      <c r="F175" s="80"/>
      <c r="G175" s="4" t="s">
        <v>109</v>
      </c>
      <c r="H175" s="122"/>
      <c r="I175">
        <v>100</v>
      </c>
      <c r="K175" s="83"/>
      <c r="L175" s="4"/>
    </row>
    <row r="176" spans="2:12" customFormat="1" ht="15" hidden="1" customHeight="1" x14ac:dyDescent="0.35">
      <c r="B176" s="79"/>
      <c r="C176" s="79"/>
      <c r="D176" s="80"/>
      <c r="E176" s="80"/>
      <c r="F176" s="80"/>
      <c r="G176" s="4" t="s">
        <v>152</v>
      </c>
      <c r="H176" s="122"/>
      <c r="I176">
        <v>100</v>
      </c>
      <c r="K176" s="83"/>
      <c r="L176" s="4"/>
    </row>
    <row r="177" spans="2:12" customFormat="1" ht="15" hidden="1" customHeight="1" x14ac:dyDescent="0.35">
      <c r="B177" s="79"/>
      <c r="C177" s="79"/>
      <c r="D177" s="80"/>
      <c r="E177" s="80"/>
      <c r="F177" s="80" t="s">
        <v>832</v>
      </c>
      <c r="G177" s="4" t="s">
        <v>833</v>
      </c>
      <c r="H177" s="125">
        <v>1</v>
      </c>
      <c r="K177" s="83"/>
      <c r="L177" s="4"/>
    </row>
    <row r="178" spans="2:12" customFormat="1" ht="15" hidden="1" customHeight="1" x14ac:dyDescent="0.35">
      <c r="B178" s="1189" t="s">
        <v>828</v>
      </c>
      <c r="C178" s="1189"/>
      <c r="D178" s="4"/>
      <c r="E178" s="4"/>
      <c r="F178" s="80"/>
      <c r="G178" s="4" t="s">
        <v>108</v>
      </c>
      <c r="H178" s="122"/>
      <c r="I178" s="80">
        <v>0.93</v>
      </c>
      <c r="K178" s="89">
        <v>0.95</v>
      </c>
      <c r="L178" s="4"/>
    </row>
    <row r="179" spans="2:12" hidden="1" x14ac:dyDescent="0.3">
      <c r="B179" s="79"/>
      <c r="C179" s="79"/>
      <c r="D179" s="79"/>
      <c r="E179" s="79"/>
      <c r="F179" s="80"/>
      <c r="G179" s="4" t="s">
        <v>109</v>
      </c>
      <c r="H179" s="123"/>
      <c r="I179" s="80">
        <v>1.02</v>
      </c>
      <c r="J179" s="79"/>
    </row>
    <row r="180" spans="2:12" hidden="1" x14ac:dyDescent="0.3">
      <c r="B180" s="79"/>
      <c r="C180" s="79"/>
      <c r="D180" s="79"/>
      <c r="E180" s="79"/>
      <c r="F180" s="80"/>
      <c r="G180" s="4" t="s">
        <v>152</v>
      </c>
      <c r="H180" s="123"/>
      <c r="I180" s="88">
        <v>0</v>
      </c>
      <c r="J180" s="79"/>
    </row>
    <row r="181" spans="2:12" ht="42" hidden="1" x14ac:dyDescent="0.3">
      <c r="B181" s="79"/>
      <c r="C181" s="79"/>
      <c r="D181" s="79"/>
      <c r="E181" s="79"/>
      <c r="F181" s="80" t="s">
        <v>832</v>
      </c>
      <c r="G181" s="4" t="s">
        <v>833</v>
      </c>
      <c r="H181" s="165">
        <v>0.8</v>
      </c>
      <c r="I181" s="164">
        <v>0.95</v>
      </c>
      <c r="J181" s="164">
        <v>1.73</v>
      </c>
    </row>
  </sheetData>
  <sheetProtection algorithmName="SHA-512" hashValue="TksISWC4Kamz9fLWYZpdZypIQp4GFWTRqeuBU7uafle2tgWUtPhM1cn0d7k7ZiaOKoUWSvcI/Ypyz5kW2hxrDw==" saltValue="Q7M3zfAWPs+XZjY66ufpww==" spinCount="100000" sheet="1" objects="1" scenarios="1"/>
  <dataConsolidate/>
  <mergeCells count="203">
    <mergeCell ref="D46:K46"/>
    <mergeCell ref="D64:K64"/>
    <mergeCell ref="B64:C64"/>
    <mergeCell ref="B63:C63"/>
    <mergeCell ref="B49:C49"/>
    <mergeCell ref="B50:C50"/>
    <mergeCell ref="D50:K50"/>
    <mergeCell ref="D52:G52"/>
    <mergeCell ref="D53:G53"/>
    <mergeCell ref="D55:G55"/>
    <mergeCell ref="D56:G56"/>
    <mergeCell ref="D58:G58"/>
    <mergeCell ref="D59:G59"/>
    <mergeCell ref="H52:K52"/>
    <mergeCell ref="H53:K53"/>
    <mergeCell ref="H55:K55"/>
    <mergeCell ref="H56:K56"/>
    <mergeCell ref="H58:K58"/>
    <mergeCell ref="H59:K59"/>
    <mergeCell ref="B46:C46"/>
    <mergeCell ref="B52:B53"/>
    <mergeCell ref="B59:C59"/>
    <mergeCell ref="D54:K54"/>
    <mergeCell ref="D57:K57"/>
    <mergeCell ref="G43:I43"/>
    <mergeCell ref="G44:I44"/>
    <mergeCell ref="D45:F45"/>
    <mergeCell ref="G45:I45"/>
    <mergeCell ref="B43:C43"/>
    <mergeCell ref="B44:C44"/>
    <mergeCell ref="B45:C45"/>
    <mergeCell ref="B42:C42"/>
    <mergeCell ref="D42:I42"/>
    <mergeCell ref="B7:C7"/>
    <mergeCell ref="B8:C8"/>
    <mergeCell ref="D7:K7"/>
    <mergeCell ref="D8:K8"/>
    <mergeCell ref="B6:C6"/>
    <mergeCell ref="D6:K6"/>
    <mergeCell ref="B9:C9"/>
    <mergeCell ref="D9:K9"/>
    <mergeCell ref="B10:C10"/>
    <mergeCell ref="B128:H128"/>
    <mergeCell ref="B131:H131"/>
    <mergeCell ref="F83:F86"/>
    <mergeCell ref="E75:E78"/>
    <mergeCell ref="F75:F78"/>
    <mergeCell ref="F79:F82"/>
    <mergeCell ref="E79:E82"/>
    <mergeCell ref="D79:D82"/>
    <mergeCell ref="C91:C94"/>
    <mergeCell ref="E83:E86"/>
    <mergeCell ref="D83:D86"/>
    <mergeCell ref="D87:D90"/>
    <mergeCell ref="E87:E90"/>
    <mergeCell ref="F87:F90"/>
    <mergeCell ref="F91:F94"/>
    <mergeCell ref="E91:E94"/>
    <mergeCell ref="D91:D94"/>
    <mergeCell ref="B79:B94"/>
    <mergeCell ref="C87:C90"/>
    <mergeCell ref="C83:C86"/>
    <mergeCell ref="C79:C82"/>
    <mergeCell ref="F103:F106"/>
    <mergeCell ref="E103:E106"/>
    <mergeCell ref="D103:D106"/>
    <mergeCell ref="B178:C178"/>
    <mergeCell ref="B154:C154"/>
    <mergeCell ref="B158:C158"/>
    <mergeCell ref="B162:C162"/>
    <mergeCell ref="B166:C166"/>
    <mergeCell ref="B170:C170"/>
    <mergeCell ref="B174:C174"/>
    <mergeCell ref="G151:G152"/>
    <mergeCell ref="B137:M137"/>
    <mergeCell ref="B138:B141"/>
    <mergeCell ref="C138:C141"/>
    <mergeCell ref="K151:K152"/>
    <mergeCell ref="B151:B152"/>
    <mergeCell ref="C151:C152"/>
    <mergeCell ref="D151:D152"/>
    <mergeCell ref="E151:E152"/>
    <mergeCell ref="F151:F152"/>
    <mergeCell ref="G65:G66"/>
    <mergeCell ref="K65:K66"/>
    <mergeCell ref="B67:K67"/>
    <mergeCell ref="D71:D74"/>
    <mergeCell ref="E71:E74"/>
    <mergeCell ref="F71:F74"/>
    <mergeCell ref="B71:B78"/>
    <mergeCell ref="B65:B66"/>
    <mergeCell ref="C65:C66"/>
    <mergeCell ref="D65:D66"/>
    <mergeCell ref="E65:E66"/>
    <mergeCell ref="F65:F66"/>
    <mergeCell ref="C71:C74"/>
    <mergeCell ref="C75:C78"/>
    <mergeCell ref="C69:C70"/>
    <mergeCell ref="D75:D78"/>
    <mergeCell ref="B99:B106"/>
    <mergeCell ref="B107:B110"/>
    <mergeCell ref="D107:D110"/>
    <mergeCell ref="E107:E110"/>
    <mergeCell ref="F107:F110"/>
    <mergeCell ref="F95:F98"/>
    <mergeCell ref="E95:E98"/>
    <mergeCell ref="D95:D98"/>
    <mergeCell ref="B95:B98"/>
    <mergeCell ref="F99:F102"/>
    <mergeCell ref="E99:E102"/>
    <mergeCell ref="D99:D102"/>
    <mergeCell ref="C95:C98"/>
    <mergeCell ref="C99:C102"/>
    <mergeCell ref="C103:C106"/>
    <mergeCell ref="C107:C110"/>
    <mergeCell ref="D119:D122"/>
    <mergeCell ref="E119:E122"/>
    <mergeCell ref="F119:F122"/>
    <mergeCell ref="B111:B112"/>
    <mergeCell ref="D111:D112"/>
    <mergeCell ref="E111:E112"/>
    <mergeCell ref="F111:F112"/>
    <mergeCell ref="B115:B118"/>
    <mergeCell ref="C115:C118"/>
    <mergeCell ref="D115:D118"/>
    <mergeCell ref="E115:E118"/>
    <mergeCell ref="F115:F118"/>
    <mergeCell ref="B5:K5"/>
    <mergeCell ref="N135:N136"/>
    <mergeCell ref="D138:D141"/>
    <mergeCell ref="E138:E141"/>
    <mergeCell ref="F138:F141"/>
    <mergeCell ref="B135:B136"/>
    <mergeCell ref="C135:C136"/>
    <mergeCell ref="D135:D136"/>
    <mergeCell ref="E135:E136"/>
    <mergeCell ref="F135:F136"/>
    <mergeCell ref="G135:G136"/>
    <mergeCell ref="H135:K135"/>
    <mergeCell ref="B123:K123"/>
    <mergeCell ref="B124:B127"/>
    <mergeCell ref="C124:C127"/>
    <mergeCell ref="D124:D127"/>
    <mergeCell ref="E124:E127"/>
    <mergeCell ref="F124:F127"/>
    <mergeCell ref="B119:B122"/>
    <mergeCell ref="C119:C122"/>
    <mergeCell ref="D16:F16"/>
    <mergeCell ref="G16:J16"/>
    <mergeCell ref="B16:C17"/>
    <mergeCell ref="B19:C19"/>
    <mergeCell ref="B20:C20"/>
    <mergeCell ref="B21:C21"/>
    <mergeCell ref="D10:K10"/>
    <mergeCell ref="B11:C11"/>
    <mergeCell ref="D11:K11"/>
    <mergeCell ref="B12:C12"/>
    <mergeCell ref="B13:C13"/>
    <mergeCell ref="B14:C14"/>
    <mergeCell ref="D12:K12"/>
    <mergeCell ref="D13:K13"/>
    <mergeCell ref="D14:K14"/>
    <mergeCell ref="D18:J18"/>
    <mergeCell ref="B28:C28"/>
    <mergeCell ref="B29:C29"/>
    <mergeCell ref="B30:C30"/>
    <mergeCell ref="D29:F29"/>
    <mergeCell ref="G29:J29"/>
    <mergeCell ref="H27:J27"/>
    <mergeCell ref="G28:J28"/>
    <mergeCell ref="B22:C22"/>
    <mergeCell ref="B23:C23"/>
    <mergeCell ref="B24:C24"/>
    <mergeCell ref="D22:F22"/>
    <mergeCell ref="G22:J22"/>
    <mergeCell ref="B26:C26"/>
    <mergeCell ref="B27:C27"/>
    <mergeCell ref="D25:J25"/>
    <mergeCell ref="B25:C25"/>
    <mergeCell ref="B47:K47"/>
    <mergeCell ref="B54:C54"/>
    <mergeCell ref="B57:C57"/>
    <mergeCell ref="B55:C55"/>
    <mergeCell ref="B56:C56"/>
    <mergeCell ref="B58:C58"/>
    <mergeCell ref="B60:K60"/>
    <mergeCell ref="B31:C31"/>
    <mergeCell ref="D32:K32"/>
    <mergeCell ref="B32:C32"/>
    <mergeCell ref="D33:K33"/>
    <mergeCell ref="D41:F41"/>
    <mergeCell ref="G41:I41"/>
    <mergeCell ref="D36:F36"/>
    <mergeCell ref="G36:I36"/>
    <mergeCell ref="B36:C37"/>
    <mergeCell ref="B34:K34"/>
    <mergeCell ref="B39:C39"/>
    <mergeCell ref="B40:C40"/>
    <mergeCell ref="B41:C41"/>
    <mergeCell ref="B38:C38"/>
    <mergeCell ref="D38:I38"/>
    <mergeCell ref="B33:C33"/>
    <mergeCell ref="G31:J31"/>
  </mergeCells>
  <phoneticPr fontId="30" type="noConversion"/>
  <dataValidations disablePrompts="1" count="1">
    <dataValidation type="list" allowBlank="1" showInputMessage="1" showErrorMessage="1" sqref="G132 G129:G130 P136 I5" xr:uid="{A681D0AA-D547-455F-8542-B83A38482A16}">
      <formula1>"Not applicable,Legal prohibitions,Confidentiality constraints,Information unavailable/incomplete"</formula1>
    </dataValidation>
  </dataValidations>
  <pageMargins left="0.7" right="0.7" top="0.75" bottom="0.75" header="0.3" footer="0.3"/>
  <pageSetup paperSize="5" scale="41"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3D2F9-1A88-4ABE-B4B0-9E62168217C8}">
  <sheetPr>
    <tabColor rgb="FFE0D5BE"/>
    <pageSetUpPr fitToPage="1"/>
  </sheetPr>
  <dimension ref="A1:U271"/>
  <sheetViews>
    <sheetView topLeftCell="A119" zoomScale="85" zoomScaleNormal="85" workbookViewId="0">
      <selection activeCell="I27" sqref="I27"/>
    </sheetView>
  </sheetViews>
  <sheetFormatPr defaultColWidth="9.1796875" defaultRowHeight="14" x14ac:dyDescent="0.3"/>
  <cols>
    <col min="1" max="1" width="3.453125" style="4" customWidth="1"/>
    <col min="2" max="2" width="20.453125" style="4" customWidth="1"/>
    <col min="3" max="3" width="54.453125" style="4" customWidth="1"/>
    <col min="4" max="11" width="14.453125" style="4" customWidth="1"/>
    <col min="12" max="12" width="18.81640625" style="4" customWidth="1"/>
    <col min="13" max="13" width="18.54296875" style="4" customWidth="1"/>
    <col min="14" max="14" width="18.1796875" style="4" customWidth="1"/>
    <col min="15" max="15" width="18.453125" style="4" customWidth="1"/>
    <col min="16" max="19" width="9.1796875" style="4" customWidth="1"/>
    <col min="20" max="16384" width="9.1796875" style="4"/>
  </cols>
  <sheetData>
    <row r="1" spans="2:18" ht="78" customHeight="1" x14ac:dyDescent="0.3">
      <c r="J1" s="110"/>
    </row>
    <row r="2" spans="2:18" ht="50.5" customHeight="1" x14ac:dyDescent="0.5">
      <c r="B2" s="213" t="s">
        <v>1198</v>
      </c>
      <c r="C2" s="214"/>
      <c r="D2" s="214"/>
      <c r="E2" s="214"/>
      <c r="F2" s="214"/>
      <c r="G2" s="214"/>
      <c r="H2" s="214"/>
      <c r="I2" s="214"/>
      <c r="J2" s="214"/>
      <c r="K2" s="214"/>
      <c r="L2" s="214"/>
      <c r="M2" s="214"/>
      <c r="N2" s="214"/>
      <c r="O2" s="214"/>
    </row>
    <row r="3" spans="2:18" ht="40.5" customHeight="1" x14ac:dyDescent="0.3">
      <c r="B3" s="215" t="s">
        <v>28</v>
      </c>
      <c r="C3" s="159"/>
      <c r="D3" s="159"/>
      <c r="E3" s="159"/>
      <c r="F3" s="159"/>
      <c r="G3" s="159"/>
      <c r="H3" s="159"/>
      <c r="I3" s="159"/>
      <c r="J3" s="159"/>
      <c r="K3" s="159"/>
      <c r="L3" s="287"/>
      <c r="M3" s="287"/>
      <c r="N3" s="287"/>
      <c r="O3" s="287"/>
    </row>
    <row r="4" spans="2:18" ht="24.75" customHeight="1" x14ac:dyDescent="0.3">
      <c r="B4" s="15"/>
      <c r="C4" s="14"/>
      <c r="D4" s="16"/>
      <c r="E4" s="16"/>
      <c r="F4" s="16"/>
      <c r="G4" s="16"/>
      <c r="H4" s="184"/>
      <c r="I4" s="184"/>
      <c r="M4" s="184"/>
      <c r="N4" s="184"/>
      <c r="O4" s="184"/>
    </row>
    <row r="5" spans="2:18" s="206" customFormat="1" ht="49" customHeight="1" x14ac:dyDescent="0.25">
      <c r="B5" s="253" t="s">
        <v>834</v>
      </c>
      <c r="C5" s="246"/>
      <c r="D5" s="246"/>
      <c r="E5" s="246"/>
      <c r="F5" s="246"/>
      <c r="G5" s="246"/>
      <c r="H5" s="246"/>
      <c r="I5" s="246"/>
      <c r="J5" s="246"/>
      <c r="K5" s="246"/>
      <c r="L5" s="246"/>
      <c r="M5" s="246"/>
      <c r="N5" s="248"/>
      <c r="P5" s="246"/>
      <c r="Q5" s="246"/>
      <c r="R5" s="246"/>
    </row>
    <row r="6" spans="2:18" ht="14.5" customHeight="1" x14ac:dyDescent="0.3">
      <c r="B6" s="1081" t="s">
        <v>835</v>
      </c>
      <c r="C6" s="1082"/>
      <c r="D6" s="795" t="s">
        <v>69</v>
      </c>
      <c r="E6" s="796"/>
      <c r="F6" s="796"/>
      <c r="G6" s="797"/>
      <c r="H6" s="795" t="s">
        <v>117</v>
      </c>
      <c r="I6" s="796"/>
      <c r="J6" s="796"/>
      <c r="K6" s="825"/>
      <c r="O6" s="306" t="s">
        <v>91</v>
      </c>
      <c r="P6" s="306" t="s">
        <v>64</v>
      </c>
      <c r="Q6" s="306" t="s">
        <v>139</v>
      </c>
      <c r="R6" s="306" t="s">
        <v>66</v>
      </c>
    </row>
    <row r="7" spans="2:18" ht="25" customHeight="1" x14ac:dyDescent="0.3">
      <c r="B7" s="1083"/>
      <c r="C7" s="1084"/>
      <c r="D7" s="438" t="s">
        <v>108</v>
      </c>
      <c r="E7" s="438" t="s">
        <v>109</v>
      </c>
      <c r="F7" s="438" t="s">
        <v>115</v>
      </c>
      <c r="G7" s="439" t="s">
        <v>103</v>
      </c>
      <c r="H7" s="438" t="s">
        <v>108</v>
      </c>
      <c r="I7" s="438" t="s">
        <v>109</v>
      </c>
      <c r="J7" s="438" t="s">
        <v>115</v>
      </c>
      <c r="K7" s="439" t="s">
        <v>103</v>
      </c>
      <c r="O7" s="306"/>
      <c r="P7" s="306"/>
      <c r="Q7" s="306"/>
      <c r="R7" s="306"/>
    </row>
    <row r="8" spans="2:18" ht="24.75" customHeight="1" x14ac:dyDescent="0.3">
      <c r="B8" s="856" t="s">
        <v>836</v>
      </c>
      <c r="C8" s="572" t="s">
        <v>837</v>
      </c>
      <c r="D8" s="440">
        <v>113</v>
      </c>
      <c r="E8" s="440">
        <v>142</v>
      </c>
      <c r="F8" s="440">
        <v>20</v>
      </c>
      <c r="G8" s="463">
        <f>SUM(D8:F8)</f>
        <v>275</v>
      </c>
      <c r="H8" s="440">
        <v>107</v>
      </c>
      <c r="I8" s="441">
        <v>135</v>
      </c>
      <c r="J8" s="636" t="s">
        <v>219</v>
      </c>
      <c r="K8" s="463">
        <f>SUM(H8:J8)</f>
        <v>242</v>
      </c>
      <c r="O8" s="232"/>
      <c r="R8" s="290"/>
    </row>
    <row r="9" spans="2:18" ht="24.75" customHeight="1" x14ac:dyDescent="0.3">
      <c r="B9" s="857"/>
      <c r="C9" s="572" t="s">
        <v>838</v>
      </c>
      <c r="D9" s="440">
        <v>3</v>
      </c>
      <c r="E9" s="531">
        <v>11</v>
      </c>
      <c r="F9" s="440">
        <v>0</v>
      </c>
      <c r="G9" s="638">
        <f>SUM(D9:F9)</f>
        <v>14</v>
      </c>
      <c r="H9" s="440">
        <v>16</v>
      </c>
      <c r="I9" s="440">
        <v>7</v>
      </c>
      <c r="J9" s="637" t="s">
        <v>219</v>
      </c>
      <c r="K9" s="638">
        <f t="shared" ref="K9:K20" si="0">SUM(H9:J9)</f>
        <v>23</v>
      </c>
      <c r="O9" s="232"/>
      <c r="R9" s="184"/>
    </row>
    <row r="10" spans="2:18" ht="24.75" customHeight="1" x14ac:dyDescent="0.3">
      <c r="B10" s="857"/>
      <c r="C10" s="572" t="s">
        <v>839</v>
      </c>
      <c r="D10" s="440">
        <v>2</v>
      </c>
      <c r="E10" s="440">
        <v>0</v>
      </c>
      <c r="F10" s="440">
        <v>0</v>
      </c>
      <c r="G10" s="638">
        <f t="shared" ref="G10:G12" si="1">SUM(D10:F10)</f>
        <v>2</v>
      </c>
      <c r="H10" s="440">
        <v>3</v>
      </c>
      <c r="I10" s="531">
        <v>0</v>
      </c>
      <c r="J10" s="637" t="s">
        <v>219</v>
      </c>
      <c r="K10" s="638">
        <f t="shared" si="0"/>
        <v>3</v>
      </c>
      <c r="O10" s="232"/>
      <c r="R10" s="184"/>
    </row>
    <row r="11" spans="2:18" ht="24.75" customHeight="1" x14ac:dyDescent="0.3">
      <c r="B11" s="857"/>
      <c r="C11" s="529" t="s">
        <v>1277</v>
      </c>
      <c r="D11" s="440">
        <v>114</v>
      </c>
      <c r="E11" s="440">
        <v>149</v>
      </c>
      <c r="F11" s="440">
        <v>20</v>
      </c>
      <c r="G11" s="638">
        <f t="shared" si="1"/>
        <v>283</v>
      </c>
      <c r="H11" s="440">
        <v>120</v>
      </c>
      <c r="I11" s="531">
        <v>138</v>
      </c>
      <c r="J11" s="637" t="s">
        <v>219</v>
      </c>
      <c r="K11" s="638">
        <f t="shared" si="0"/>
        <v>258</v>
      </c>
      <c r="O11" s="232"/>
      <c r="R11" s="184"/>
    </row>
    <row r="12" spans="2:18" ht="24.75" customHeight="1" x14ac:dyDescent="0.3">
      <c r="B12" s="857"/>
      <c r="C12" s="529" t="s">
        <v>840</v>
      </c>
      <c r="D12" s="440">
        <v>2</v>
      </c>
      <c r="E12" s="440">
        <v>4</v>
      </c>
      <c r="F12" s="440">
        <v>0</v>
      </c>
      <c r="G12" s="638">
        <f t="shared" si="1"/>
        <v>6</v>
      </c>
      <c r="H12" s="440">
        <v>0</v>
      </c>
      <c r="I12" s="531">
        <v>4</v>
      </c>
      <c r="J12" s="637" t="s">
        <v>219</v>
      </c>
      <c r="K12" s="638">
        <f t="shared" si="0"/>
        <v>4</v>
      </c>
      <c r="O12" s="232"/>
      <c r="R12" s="184"/>
    </row>
    <row r="13" spans="2:18" ht="24.75" customHeight="1" x14ac:dyDescent="0.3">
      <c r="B13" s="857"/>
      <c r="C13" s="161" t="s">
        <v>841</v>
      </c>
      <c r="D13" s="440">
        <v>116</v>
      </c>
      <c r="E13" s="440">
        <v>153</v>
      </c>
      <c r="F13" s="440">
        <v>20</v>
      </c>
      <c r="G13" s="638">
        <f>SUM(D13:F13)</f>
        <v>289</v>
      </c>
      <c r="H13" s="440">
        <v>123</v>
      </c>
      <c r="I13" s="440">
        <v>142</v>
      </c>
      <c r="J13" s="637" t="s">
        <v>219</v>
      </c>
      <c r="K13" s="638">
        <f t="shared" si="0"/>
        <v>265</v>
      </c>
      <c r="O13" s="232"/>
      <c r="R13" s="290"/>
    </row>
    <row r="14" spans="2:18" ht="24.75" customHeight="1" x14ac:dyDescent="0.3">
      <c r="B14" s="856" t="s">
        <v>842</v>
      </c>
      <c r="C14" s="572" t="s">
        <v>837</v>
      </c>
      <c r="D14" s="440">
        <v>560</v>
      </c>
      <c r="E14" s="440">
        <v>678</v>
      </c>
      <c r="F14" s="440">
        <v>28</v>
      </c>
      <c r="G14" s="638">
        <f t="shared" ref="G14:G19" si="2">SUM(D14:F14)</f>
        <v>1266</v>
      </c>
      <c r="H14" s="440">
        <v>537</v>
      </c>
      <c r="I14" s="440">
        <v>659</v>
      </c>
      <c r="J14" s="637" t="s">
        <v>219</v>
      </c>
      <c r="K14" s="638">
        <f t="shared" si="0"/>
        <v>1196</v>
      </c>
      <c r="O14" s="232"/>
      <c r="R14" s="184"/>
    </row>
    <row r="15" spans="2:18" ht="24.75" customHeight="1" x14ac:dyDescent="0.3">
      <c r="B15" s="857"/>
      <c r="C15" s="572" t="s">
        <v>838</v>
      </c>
      <c r="D15" s="440">
        <v>7</v>
      </c>
      <c r="E15" s="440">
        <v>20</v>
      </c>
      <c r="F15" s="440">
        <v>0</v>
      </c>
      <c r="G15" s="638">
        <f t="shared" si="2"/>
        <v>27</v>
      </c>
      <c r="H15" s="531">
        <v>14</v>
      </c>
      <c r="I15" s="440">
        <v>14</v>
      </c>
      <c r="J15" s="637" t="s">
        <v>219</v>
      </c>
      <c r="K15" s="638">
        <f t="shared" si="0"/>
        <v>28</v>
      </c>
      <c r="O15" s="232"/>
      <c r="R15" s="184"/>
    </row>
    <row r="16" spans="2:18" ht="24.75" customHeight="1" x14ac:dyDescent="0.3">
      <c r="B16" s="857"/>
      <c r="C16" s="572" t="s">
        <v>839</v>
      </c>
      <c r="D16" s="440">
        <v>0</v>
      </c>
      <c r="E16" s="440">
        <v>0</v>
      </c>
      <c r="F16" s="440">
        <v>0</v>
      </c>
      <c r="G16" s="638">
        <f t="shared" si="2"/>
        <v>0</v>
      </c>
      <c r="H16" s="440">
        <v>1</v>
      </c>
      <c r="I16" s="440">
        <v>0</v>
      </c>
      <c r="J16" s="637" t="s">
        <v>219</v>
      </c>
      <c r="K16" s="638">
        <f t="shared" si="0"/>
        <v>1</v>
      </c>
      <c r="O16" s="232"/>
      <c r="R16" s="184"/>
    </row>
    <row r="17" spans="2:18" ht="24.65" customHeight="1" x14ac:dyDescent="0.3">
      <c r="B17" s="857"/>
      <c r="C17" s="529" t="s">
        <v>1277</v>
      </c>
      <c r="D17" s="440">
        <v>567</v>
      </c>
      <c r="E17" s="440">
        <v>697</v>
      </c>
      <c r="F17" s="440">
        <v>28</v>
      </c>
      <c r="G17" s="638">
        <f t="shared" si="2"/>
        <v>1292</v>
      </c>
      <c r="H17" s="531">
        <v>550</v>
      </c>
      <c r="I17" s="440">
        <v>671</v>
      </c>
      <c r="J17" s="637" t="s">
        <v>219</v>
      </c>
      <c r="K17" s="638">
        <f t="shared" si="0"/>
        <v>1221</v>
      </c>
      <c r="O17" s="232"/>
      <c r="R17" s="184"/>
    </row>
    <row r="18" spans="2:18" ht="29.15" customHeight="1" x14ac:dyDescent="0.3">
      <c r="B18" s="857"/>
      <c r="C18" s="529" t="s">
        <v>840</v>
      </c>
      <c r="D18" s="440">
        <v>0</v>
      </c>
      <c r="E18" s="440">
        <v>4</v>
      </c>
      <c r="F18" s="440">
        <v>0</v>
      </c>
      <c r="G18" s="638">
        <f t="shared" si="2"/>
        <v>4</v>
      </c>
      <c r="H18" s="440">
        <v>1</v>
      </c>
      <c r="I18" s="440">
        <v>3</v>
      </c>
      <c r="J18" s="637" t="s">
        <v>219</v>
      </c>
      <c r="K18" s="638">
        <f t="shared" si="0"/>
        <v>4</v>
      </c>
      <c r="O18" s="232"/>
      <c r="P18" s="232"/>
      <c r="Q18" s="232"/>
      <c r="R18" s="232"/>
    </row>
    <row r="19" spans="2:18" ht="24.75" customHeight="1" x14ac:dyDescent="0.3">
      <c r="B19" s="857"/>
      <c r="C19" s="161" t="s">
        <v>843</v>
      </c>
      <c r="D19" s="440">
        <v>567</v>
      </c>
      <c r="E19" s="440">
        <v>698</v>
      </c>
      <c r="F19" s="440">
        <v>28</v>
      </c>
      <c r="G19" s="638">
        <f t="shared" si="2"/>
        <v>1293</v>
      </c>
      <c r="H19" s="440">
        <v>551</v>
      </c>
      <c r="I19" s="440">
        <v>674</v>
      </c>
      <c r="J19" s="637" t="s">
        <v>219</v>
      </c>
      <c r="K19" s="638">
        <f t="shared" si="0"/>
        <v>1225</v>
      </c>
      <c r="O19" s="232"/>
      <c r="R19" s="290"/>
    </row>
    <row r="20" spans="2:18" ht="24.75" customHeight="1" x14ac:dyDescent="0.3">
      <c r="B20" s="327" t="s">
        <v>844</v>
      </c>
      <c r="C20" s="161" t="s">
        <v>845</v>
      </c>
      <c r="D20" s="440">
        <v>683</v>
      </c>
      <c r="E20" s="440">
        <v>851</v>
      </c>
      <c r="F20" s="440">
        <v>48</v>
      </c>
      <c r="G20" s="638">
        <f>SUM(D20:F20)</f>
        <v>1582</v>
      </c>
      <c r="H20" s="440">
        <v>674</v>
      </c>
      <c r="I20" s="440">
        <v>816</v>
      </c>
      <c r="J20" s="637" t="s">
        <v>219</v>
      </c>
      <c r="K20" s="638">
        <f t="shared" si="0"/>
        <v>1490</v>
      </c>
      <c r="O20" s="232"/>
      <c r="R20" s="290"/>
    </row>
    <row r="21" spans="2:18" ht="47.15" customHeight="1" x14ac:dyDescent="0.3">
      <c r="B21" s="947" t="s">
        <v>1680</v>
      </c>
      <c r="C21" s="947"/>
      <c r="D21" s="947"/>
      <c r="E21" s="947"/>
      <c r="F21" s="947"/>
      <c r="G21" s="947"/>
      <c r="H21" s="947"/>
      <c r="I21" s="947"/>
      <c r="J21" s="947"/>
      <c r="K21" s="947"/>
      <c r="L21" s="232"/>
      <c r="O21" s="232"/>
      <c r="P21" s="232"/>
      <c r="Q21" s="232"/>
      <c r="R21" s="232"/>
    </row>
    <row r="22" spans="2:18" s="206" customFormat="1" ht="49" customHeight="1" x14ac:dyDescent="0.25">
      <c r="B22" s="253" t="s">
        <v>879</v>
      </c>
      <c r="C22" s="246"/>
      <c r="D22" s="246"/>
      <c r="E22" s="246"/>
      <c r="F22" s="246"/>
      <c r="G22" s="246"/>
      <c r="H22" s="246"/>
      <c r="I22" s="246"/>
      <c r="J22" s="246"/>
      <c r="K22" s="246"/>
      <c r="L22" s="246"/>
      <c r="M22" s="246"/>
      <c r="N22" s="248"/>
      <c r="P22" s="246"/>
      <c r="Q22" s="246"/>
      <c r="R22" s="246"/>
    </row>
    <row r="23" spans="2:18" ht="14.5" customHeight="1" x14ac:dyDescent="0.3">
      <c r="B23" s="876" t="s">
        <v>1449</v>
      </c>
      <c r="C23" s="877"/>
      <c r="D23" s="795" t="s">
        <v>69</v>
      </c>
      <c r="E23" s="796"/>
      <c r="F23" s="796"/>
      <c r="G23" s="797"/>
      <c r="H23" s="795" t="s">
        <v>117</v>
      </c>
      <c r="I23" s="796"/>
      <c r="J23" s="796"/>
      <c r="K23" s="825"/>
      <c r="O23" s="306" t="s">
        <v>91</v>
      </c>
      <c r="P23" s="306" t="s">
        <v>64</v>
      </c>
      <c r="Q23" s="306" t="s">
        <v>139</v>
      </c>
      <c r="R23" s="306" t="s">
        <v>66</v>
      </c>
    </row>
    <row r="24" spans="2:18" ht="25" customHeight="1" x14ac:dyDescent="0.3">
      <c r="B24" s="878"/>
      <c r="C24" s="879"/>
      <c r="D24" s="421" t="s">
        <v>108</v>
      </c>
      <c r="E24" s="421" t="s">
        <v>109</v>
      </c>
      <c r="F24" s="421" t="s">
        <v>115</v>
      </c>
      <c r="G24" s="421" t="s">
        <v>103</v>
      </c>
      <c r="H24" s="421" t="s">
        <v>108</v>
      </c>
      <c r="I24" s="421" t="s">
        <v>109</v>
      </c>
      <c r="J24" s="421" t="s">
        <v>115</v>
      </c>
      <c r="K24" s="421" t="s">
        <v>103</v>
      </c>
      <c r="O24" s="306"/>
      <c r="P24" s="306"/>
      <c r="Q24" s="306"/>
      <c r="R24" s="306"/>
    </row>
    <row r="25" spans="2:18" ht="25" customHeight="1" x14ac:dyDescent="0.3">
      <c r="B25" s="853" t="s">
        <v>857</v>
      </c>
      <c r="C25" s="855"/>
      <c r="D25" s="474">
        <v>611</v>
      </c>
      <c r="E25" s="474">
        <v>1651</v>
      </c>
      <c r="F25" s="474">
        <v>1</v>
      </c>
      <c r="G25" s="474">
        <f>SUM(D25:F25)</f>
        <v>2263</v>
      </c>
      <c r="H25" s="934" t="s">
        <v>449</v>
      </c>
      <c r="I25" s="935"/>
      <c r="J25" s="935"/>
      <c r="K25" s="936"/>
      <c r="O25" s="232"/>
      <c r="R25" s="290"/>
    </row>
    <row r="26" spans="2:18" ht="45.65" customHeight="1" x14ac:dyDescent="0.3">
      <c r="B26" s="1485" t="s">
        <v>1681</v>
      </c>
      <c r="C26" s="1486"/>
      <c r="D26" s="1486"/>
      <c r="E26" s="1486"/>
      <c r="F26" s="1486"/>
      <c r="G26" s="1486"/>
      <c r="H26" s="1486"/>
      <c r="I26" s="1486"/>
      <c r="J26" s="1486"/>
      <c r="K26" s="1487"/>
      <c r="L26" s="232"/>
      <c r="O26" s="232"/>
      <c r="P26" s="232"/>
      <c r="Q26" s="232"/>
      <c r="R26" s="232"/>
    </row>
    <row r="27" spans="2:18" s="206" customFormat="1" ht="49" customHeight="1" x14ac:dyDescent="0.25">
      <c r="B27" s="253" t="s">
        <v>1446</v>
      </c>
      <c r="C27" s="246"/>
      <c r="D27" s="246"/>
      <c r="E27" s="246"/>
      <c r="F27" s="246"/>
      <c r="G27" s="246"/>
      <c r="H27" s="246"/>
      <c r="I27" s="246"/>
      <c r="J27" s="246"/>
      <c r="K27" s="246"/>
      <c r="L27" s="246"/>
      <c r="M27" s="246"/>
      <c r="N27" s="248"/>
      <c r="P27" s="246"/>
      <c r="Q27" s="246"/>
      <c r="R27" s="246"/>
    </row>
    <row r="28" spans="2:18" ht="20.149999999999999" customHeight="1" x14ac:dyDescent="0.3">
      <c r="B28" s="712" t="s">
        <v>155</v>
      </c>
      <c r="C28" s="713"/>
      <c r="D28" s="1488" t="s">
        <v>68</v>
      </c>
      <c r="E28" s="1489"/>
      <c r="F28" s="1489"/>
      <c r="G28" s="1489"/>
      <c r="H28" s="1489"/>
      <c r="I28" s="1489"/>
      <c r="J28" s="1489"/>
      <c r="K28" s="1490"/>
      <c r="L28" s="310"/>
      <c r="O28" s="306" t="s">
        <v>91</v>
      </c>
      <c r="P28" s="306" t="s">
        <v>64</v>
      </c>
      <c r="Q28" s="306" t="s">
        <v>139</v>
      </c>
      <c r="R28" s="306" t="s">
        <v>66</v>
      </c>
    </row>
    <row r="29" spans="2:18" s="206" customFormat="1" ht="62.5" customHeight="1" x14ac:dyDescent="0.25">
      <c r="B29" s="707" t="s">
        <v>878</v>
      </c>
      <c r="C29" s="707"/>
      <c r="D29" s="801" t="s">
        <v>1332</v>
      </c>
      <c r="E29" s="802"/>
      <c r="F29" s="802"/>
      <c r="G29" s="802"/>
      <c r="H29" s="802"/>
      <c r="I29" s="802"/>
      <c r="J29" s="802"/>
      <c r="K29" s="803"/>
      <c r="L29" s="246"/>
      <c r="M29" s="246"/>
      <c r="N29" s="248"/>
      <c r="P29" s="246"/>
      <c r="Q29" s="246"/>
      <c r="R29" s="246"/>
    </row>
    <row r="30" spans="2:18" ht="14.5" customHeight="1" x14ac:dyDescent="0.3">
      <c r="B30" s="1508" t="s">
        <v>1447</v>
      </c>
      <c r="C30" s="1509"/>
      <c r="D30" s="795" t="s">
        <v>69</v>
      </c>
      <c r="E30" s="796"/>
      <c r="F30" s="797"/>
      <c r="G30" s="795" t="s">
        <v>117</v>
      </c>
      <c r="H30" s="796"/>
      <c r="I30" s="797"/>
      <c r="J30" s="604"/>
      <c r="K30" s="599"/>
      <c r="Q30" s="306" t="s">
        <v>139</v>
      </c>
      <c r="R30" s="306" t="s">
        <v>66</v>
      </c>
    </row>
    <row r="31" spans="2:18" ht="25" customHeight="1" x14ac:dyDescent="0.3">
      <c r="B31" s="1510"/>
      <c r="C31" s="1511"/>
      <c r="D31" s="421" t="s">
        <v>108</v>
      </c>
      <c r="E31" s="421" t="s">
        <v>109</v>
      </c>
      <c r="F31" s="421" t="s">
        <v>115</v>
      </c>
      <c r="G31" s="421" t="s">
        <v>108</v>
      </c>
      <c r="H31" s="421" t="s">
        <v>109</v>
      </c>
      <c r="I31" s="466" t="s">
        <v>264</v>
      </c>
      <c r="J31" s="600"/>
      <c r="K31" s="601"/>
      <c r="Q31" s="306"/>
      <c r="R31" s="306"/>
    </row>
    <row r="32" spans="2:18" ht="24.75" customHeight="1" x14ac:dyDescent="0.3">
      <c r="B32" s="1506" t="s">
        <v>857</v>
      </c>
      <c r="C32" s="1507"/>
      <c r="D32" s="336">
        <v>0.9</v>
      </c>
      <c r="E32" s="642">
        <v>0.18</v>
      </c>
      <c r="F32" s="614" t="s">
        <v>219</v>
      </c>
      <c r="G32" s="336">
        <v>0.8</v>
      </c>
      <c r="H32" s="336">
        <v>0.68</v>
      </c>
      <c r="I32" s="643">
        <v>0.99</v>
      </c>
      <c r="J32" s="600"/>
      <c r="K32" s="601"/>
      <c r="R32" s="290"/>
    </row>
    <row r="33" spans="2:18" ht="60.65" customHeight="1" x14ac:dyDescent="0.3">
      <c r="B33" s="1485" t="s">
        <v>1682</v>
      </c>
      <c r="C33" s="1486"/>
      <c r="D33" s="1486"/>
      <c r="E33" s="1486"/>
      <c r="F33" s="1486"/>
      <c r="G33" s="1486"/>
      <c r="H33" s="1486"/>
      <c r="I33" s="1486"/>
      <c r="J33" s="1504"/>
      <c r="K33" s="1505"/>
      <c r="L33" s="232"/>
      <c r="O33" s="232"/>
      <c r="P33" s="232"/>
      <c r="Q33" s="232"/>
      <c r="R33" s="232"/>
    </row>
    <row r="34" spans="2:18" s="206" customFormat="1" ht="49" customHeight="1" x14ac:dyDescent="0.25">
      <c r="B34" s="253" t="s">
        <v>846</v>
      </c>
      <c r="C34" s="246"/>
      <c r="D34" s="246"/>
      <c r="E34" s="246"/>
      <c r="F34" s="246"/>
      <c r="G34" s="246"/>
      <c r="H34" s="246"/>
      <c r="I34" s="246"/>
      <c r="J34" s="246"/>
      <c r="K34" s="246"/>
      <c r="L34" s="246"/>
      <c r="M34" s="246"/>
      <c r="N34" s="248"/>
      <c r="P34" s="246"/>
      <c r="Q34" s="246"/>
      <c r="R34" s="246"/>
    </row>
    <row r="35" spans="2:18" ht="14.5" customHeight="1" x14ac:dyDescent="0.3">
      <c r="B35" s="848" t="s">
        <v>1294</v>
      </c>
      <c r="C35" s="1317"/>
      <c r="D35" s="795" t="s">
        <v>69</v>
      </c>
      <c r="E35" s="796"/>
      <c r="F35" s="796"/>
      <c r="G35" s="797"/>
      <c r="H35" s="795" t="s">
        <v>117</v>
      </c>
      <c r="I35" s="796"/>
      <c r="J35" s="796"/>
      <c r="K35" s="825"/>
      <c r="R35" s="306" t="s">
        <v>66</v>
      </c>
    </row>
    <row r="36" spans="2:18" ht="25" customHeight="1" x14ac:dyDescent="0.3">
      <c r="B36" s="850"/>
      <c r="C36" s="851"/>
      <c r="D36" s="612" t="s">
        <v>108</v>
      </c>
      <c r="E36" s="612" t="s">
        <v>109</v>
      </c>
      <c r="F36" s="612" t="s">
        <v>115</v>
      </c>
      <c r="G36" s="612" t="s">
        <v>103</v>
      </c>
      <c r="H36" s="612" t="s">
        <v>108</v>
      </c>
      <c r="I36" s="612" t="s">
        <v>109</v>
      </c>
      <c r="J36" s="612" t="s">
        <v>115</v>
      </c>
      <c r="K36" s="438" t="s">
        <v>103</v>
      </c>
      <c r="R36" s="306"/>
    </row>
    <row r="37" spans="2:18" ht="24.75" customHeight="1" x14ac:dyDescent="0.3">
      <c r="B37" s="853" t="s">
        <v>836</v>
      </c>
      <c r="C37" s="855"/>
      <c r="D37" s="610">
        <v>52</v>
      </c>
      <c r="E37" s="610">
        <v>42</v>
      </c>
      <c r="F37" s="610">
        <v>6</v>
      </c>
      <c r="G37" s="457">
        <f>SUM(D37:F37)</f>
        <v>100</v>
      </c>
      <c r="H37" s="457">
        <v>56</v>
      </c>
      <c r="I37" s="530">
        <v>44</v>
      </c>
      <c r="J37" s="639" t="s">
        <v>219</v>
      </c>
      <c r="K37" s="464">
        <f>SUM(H37:J37)</f>
        <v>100</v>
      </c>
      <c r="R37" s="290"/>
    </row>
    <row r="38" spans="2:18" ht="24.75" customHeight="1" x14ac:dyDescent="0.3">
      <c r="B38" s="853" t="s">
        <v>1145</v>
      </c>
      <c r="C38" s="855"/>
      <c r="D38" s="610">
        <v>108</v>
      </c>
      <c r="E38" s="610">
        <v>183</v>
      </c>
      <c r="F38" s="610">
        <v>12</v>
      </c>
      <c r="G38" s="457">
        <f t="shared" ref="G38:G42" si="3">SUM(D38:F38)</f>
        <v>303</v>
      </c>
      <c r="H38" s="611">
        <v>90</v>
      </c>
      <c r="I38" s="457">
        <v>132</v>
      </c>
      <c r="J38" s="639" t="s">
        <v>219</v>
      </c>
      <c r="K38" s="464">
        <f t="shared" ref="K38:K42" si="4">SUM(H38:J38)</f>
        <v>222</v>
      </c>
      <c r="R38" s="184"/>
    </row>
    <row r="39" spans="2:18" ht="24.75" customHeight="1" x14ac:dyDescent="0.3">
      <c r="B39" s="1252" t="s">
        <v>1146</v>
      </c>
      <c r="C39" s="465" t="s">
        <v>1143</v>
      </c>
      <c r="D39" s="610">
        <v>50</v>
      </c>
      <c r="E39" s="610">
        <v>102</v>
      </c>
      <c r="F39" s="610">
        <v>3</v>
      </c>
      <c r="G39" s="457">
        <f t="shared" si="3"/>
        <v>155</v>
      </c>
      <c r="H39" s="611">
        <v>63</v>
      </c>
      <c r="I39" s="457">
        <v>80</v>
      </c>
      <c r="J39" s="639" t="s">
        <v>219</v>
      </c>
      <c r="K39" s="464">
        <f t="shared" si="4"/>
        <v>143</v>
      </c>
      <c r="R39" s="184"/>
    </row>
    <row r="40" spans="2:18" ht="24.75" customHeight="1" x14ac:dyDescent="0.3">
      <c r="B40" s="1253"/>
      <c r="C40" s="465" t="s">
        <v>1144</v>
      </c>
      <c r="D40" s="610">
        <v>70</v>
      </c>
      <c r="E40" s="610">
        <v>96</v>
      </c>
      <c r="F40" s="610">
        <v>10</v>
      </c>
      <c r="G40" s="457">
        <f t="shared" si="3"/>
        <v>176</v>
      </c>
      <c r="H40" s="530">
        <v>70</v>
      </c>
      <c r="I40" s="457">
        <v>73</v>
      </c>
      <c r="J40" s="639" t="s">
        <v>219</v>
      </c>
      <c r="K40" s="464">
        <f t="shared" si="4"/>
        <v>143</v>
      </c>
      <c r="R40" s="184"/>
    </row>
    <row r="41" spans="2:18" ht="24.75" customHeight="1" x14ac:dyDescent="0.3">
      <c r="B41" s="828"/>
      <c r="C41" s="465" t="s">
        <v>848</v>
      </c>
      <c r="D41" s="610">
        <v>11</v>
      </c>
      <c r="E41" s="610">
        <v>27</v>
      </c>
      <c r="F41" s="610">
        <v>5</v>
      </c>
      <c r="G41" s="457">
        <f t="shared" si="3"/>
        <v>43</v>
      </c>
      <c r="H41" s="457">
        <v>13</v>
      </c>
      <c r="I41" s="457">
        <v>23</v>
      </c>
      <c r="J41" s="639" t="s">
        <v>219</v>
      </c>
      <c r="K41" s="464">
        <f t="shared" si="4"/>
        <v>36</v>
      </c>
      <c r="R41" s="184"/>
    </row>
    <row r="42" spans="2:18" s="331" customFormat="1" ht="28.4" customHeight="1" x14ac:dyDescent="0.35">
      <c r="B42" s="853" t="s">
        <v>1147</v>
      </c>
      <c r="C42" s="855"/>
      <c r="D42" s="457">
        <v>131</v>
      </c>
      <c r="E42" s="457">
        <v>225</v>
      </c>
      <c r="F42" s="457">
        <v>18</v>
      </c>
      <c r="G42" s="457">
        <f t="shared" si="3"/>
        <v>374</v>
      </c>
      <c r="H42" s="457">
        <v>146</v>
      </c>
      <c r="I42" s="457">
        <v>176</v>
      </c>
      <c r="J42" s="536" t="s">
        <v>219</v>
      </c>
      <c r="K42" s="640">
        <f t="shared" si="4"/>
        <v>322</v>
      </c>
      <c r="R42" s="332"/>
    </row>
    <row r="43" spans="2:18" ht="24.75" customHeight="1" x14ac:dyDescent="0.3">
      <c r="B43" s="853" t="s">
        <v>849</v>
      </c>
      <c r="C43" s="855"/>
      <c r="D43" s="330">
        <v>0.16800000000000001</v>
      </c>
      <c r="E43" s="330">
        <v>0.1867</v>
      </c>
      <c r="F43" s="330">
        <v>0.33</v>
      </c>
      <c r="G43" s="330">
        <f>G37/G42</f>
        <v>0.26737967914438504</v>
      </c>
      <c r="H43" s="330">
        <v>0.38</v>
      </c>
      <c r="I43" s="647">
        <v>0.25</v>
      </c>
      <c r="J43" s="646" t="s">
        <v>219</v>
      </c>
      <c r="K43" s="648">
        <f>K37/K42</f>
        <v>0.3105590062111801</v>
      </c>
      <c r="R43" s="290"/>
    </row>
    <row r="44" spans="2:18" ht="24.75" customHeight="1" x14ac:dyDescent="0.3">
      <c r="B44" s="853" t="s">
        <v>850</v>
      </c>
      <c r="C44" s="855"/>
      <c r="D44" s="330">
        <v>0.82399999999999995</v>
      </c>
      <c r="E44" s="330">
        <v>0.81330000000000002</v>
      </c>
      <c r="F44" s="330">
        <v>0.67</v>
      </c>
      <c r="G44" s="330">
        <f>G38/G42</f>
        <v>0.81016042780748665</v>
      </c>
      <c r="H44" s="330">
        <v>0.62</v>
      </c>
      <c r="I44" s="330">
        <v>0.75</v>
      </c>
      <c r="J44" s="646" t="s">
        <v>219</v>
      </c>
      <c r="K44" s="648">
        <f>K38/K42</f>
        <v>0.68944099378881984</v>
      </c>
      <c r="R44" s="184"/>
    </row>
    <row r="45" spans="2:18" ht="24.75" customHeight="1" x14ac:dyDescent="0.3">
      <c r="B45" s="1252" t="s">
        <v>851</v>
      </c>
      <c r="C45" s="465" t="s">
        <v>852</v>
      </c>
      <c r="D45" s="330">
        <v>0.38269999999999998</v>
      </c>
      <c r="E45" s="330">
        <v>0.45329999999999998</v>
      </c>
      <c r="F45" s="330">
        <v>0.17</v>
      </c>
      <c r="G45" s="330">
        <f>G39/G42</f>
        <v>0.41443850267379678</v>
      </c>
      <c r="H45" s="330">
        <v>0.43</v>
      </c>
      <c r="I45" s="330">
        <v>0.45</v>
      </c>
      <c r="J45" s="646" t="s">
        <v>219</v>
      </c>
      <c r="K45" s="648">
        <f>K39/K42</f>
        <v>0.44409937888198758</v>
      </c>
      <c r="R45" s="184"/>
    </row>
    <row r="46" spans="2:18" ht="24.75" customHeight="1" x14ac:dyDescent="0.3">
      <c r="B46" s="1253"/>
      <c r="C46" s="465" t="s">
        <v>1144</v>
      </c>
      <c r="D46" s="330">
        <v>0.53400000000000003</v>
      </c>
      <c r="E46" s="330">
        <v>0.42670000000000002</v>
      </c>
      <c r="F46" s="330">
        <v>0.56000000000000005</v>
      </c>
      <c r="G46" s="330">
        <f>G40/G42</f>
        <v>0.47058823529411764</v>
      </c>
      <c r="H46" s="647">
        <v>0.48</v>
      </c>
      <c r="I46" s="330">
        <v>0.41</v>
      </c>
      <c r="J46" s="646" t="s">
        <v>219</v>
      </c>
      <c r="K46" s="648">
        <f>K40/K42</f>
        <v>0.44409937888198758</v>
      </c>
      <c r="R46" s="184"/>
    </row>
    <row r="47" spans="2:18" ht="24.75" customHeight="1" x14ac:dyDescent="0.3">
      <c r="B47" s="828"/>
      <c r="C47" s="465" t="s">
        <v>853</v>
      </c>
      <c r="D47" s="330">
        <v>8.4000000000000005E-2</v>
      </c>
      <c r="E47" s="330">
        <v>0.12</v>
      </c>
      <c r="F47" s="330">
        <v>0.27</v>
      </c>
      <c r="G47" s="330">
        <f>G41/G42</f>
        <v>0.11497326203208556</v>
      </c>
      <c r="H47" s="330">
        <v>0.09</v>
      </c>
      <c r="I47" s="330">
        <v>0.13</v>
      </c>
      <c r="J47" s="646" t="s">
        <v>219</v>
      </c>
      <c r="K47" s="648">
        <f>K41/K42</f>
        <v>0.11180124223602485</v>
      </c>
      <c r="R47" s="184"/>
    </row>
    <row r="48" spans="2:18" s="331" customFormat="1" ht="28.4" customHeight="1" x14ac:dyDescent="0.35">
      <c r="B48" s="853" t="s">
        <v>854</v>
      </c>
      <c r="C48" s="855"/>
      <c r="D48" s="336">
        <f>D42/D20</f>
        <v>0.19180087847730601</v>
      </c>
      <c r="E48" s="336">
        <f>E42/E20</f>
        <v>0.26439482961222094</v>
      </c>
      <c r="F48" s="336">
        <f>F42/F20</f>
        <v>0.375</v>
      </c>
      <c r="G48" s="336">
        <f>G42/G20</f>
        <v>0.23640960809102401</v>
      </c>
      <c r="H48" s="336">
        <v>0.22</v>
      </c>
      <c r="I48" s="336">
        <v>0.24</v>
      </c>
      <c r="J48" s="646" t="s">
        <v>219</v>
      </c>
      <c r="K48" s="645">
        <f>K42/K20</f>
        <v>0.21610738255033557</v>
      </c>
      <c r="R48" s="332"/>
    </row>
    <row r="49" spans="2:18" ht="14.5" customHeight="1" x14ac:dyDescent="0.3">
      <c r="B49" s="848" t="s">
        <v>1295</v>
      </c>
      <c r="C49" s="1317"/>
      <c r="D49" s="795" t="s">
        <v>69</v>
      </c>
      <c r="E49" s="796"/>
      <c r="F49" s="796"/>
      <c r="G49" s="797"/>
      <c r="H49" s="795" t="s">
        <v>117</v>
      </c>
      <c r="I49" s="796"/>
      <c r="J49" s="796"/>
      <c r="K49" s="825"/>
      <c r="R49" s="306" t="s">
        <v>66</v>
      </c>
    </row>
    <row r="50" spans="2:18" ht="25" customHeight="1" x14ac:dyDescent="0.3">
      <c r="B50" s="850"/>
      <c r="C50" s="851"/>
      <c r="D50" s="437" t="s">
        <v>108</v>
      </c>
      <c r="E50" s="437" t="s">
        <v>109</v>
      </c>
      <c r="F50" s="437" t="s">
        <v>115</v>
      </c>
      <c r="G50" s="437" t="s">
        <v>103</v>
      </c>
      <c r="H50" s="437" t="s">
        <v>108</v>
      </c>
      <c r="I50" s="437" t="s">
        <v>109</v>
      </c>
      <c r="J50" s="437" t="s">
        <v>115</v>
      </c>
      <c r="K50" s="420" t="s">
        <v>103</v>
      </c>
      <c r="R50" s="306"/>
    </row>
    <row r="51" spans="2:18" ht="24.75" customHeight="1" x14ac:dyDescent="0.3">
      <c r="B51" s="853" t="s">
        <v>836</v>
      </c>
      <c r="C51" s="855"/>
      <c r="D51" s="457">
        <v>22</v>
      </c>
      <c r="E51" s="457">
        <v>156</v>
      </c>
      <c r="F51" s="457">
        <v>6</v>
      </c>
      <c r="G51" s="457">
        <f>SUM(D51:F51)</f>
        <v>184</v>
      </c>
      <c r="H51" s="457">
        <v>29</v>
      </c>
      <c r="I51" s="530">
        <v>33</v>
      </c>
      <c r="J51" s="639" t="s">
        <v>219</v>
      </c>
      <c r="K51" s="464">
        <f t="shared" ref="K51:K56" si="5">SUM(H51:I51)</f>
        <v>62</v>
      </c>
      <c r="M51" s="518"/>
      <c r="R51" s="290"/>
    </row>
    <row r="52" spans="2:18" ht="24.75" customHeight="1" x14ac:dyDescent="0.3">
      <c r="B52" s="853" t="s">
        <v>842</v>
      </c>
      <c r="C52" s="855"/>
      <c r="D52" s="457">
        <v>69</v>
      </c>
      <c r="E52" s="457">
        <v>30</v>
      </c>
      <c r="F52" s="457">
        <v>7</v>
      </c>
      <c r="G52" s="457">
        <f>SUM(D52:F52)</f>
        <v>106</v>
      </c>
      <c r="H52" s="611">
        <v>86</v>
      </c>
      <c r="I52" s="457">
        <v>172</v>
      </c>
      <c r="J52" s="639" t="s">
        <v>219</v>
      </c>
      <c r="K52" s="464">
        <f t="shared" si="5"/>
        <v>258</v>
      </c>
      <c r="R52" s="184"/>
    </row>
    <row r="53" spans="2:18" ht="24.75" customHeight="1" x14ac:dyDescent="0.3">
      <c r="B53" s="1252" t="s">
        <v>855</v>
      </c>
      <c r="C53" s="465" t="s">
        <v>1296</v>
      </c>
      <c r="D53" s="457">
        <v>33</v>
      </c>
      <c r="E53" s="457">
        <v>64</v>
      </c>
      <c r="F53" s="457">
        <v>2</v>
      </c>
      <c r="G53" s="457">
        <f>SUM(D53:F53)</f>
        <v>99</v>
      </c>
      <c r="H53" s="611">
        <v>36</v>
      </c>
      <c r="I53" s="457">
        <v>59</v>
      </c>
      <c r="J53" s="639" t="s">
        <v>219</v>
      </c>
      <c r="K53" s="464">
        <f t="shared" si="5"/>
        <v>95</v>
      </c>
      <c r="R53" s="184"/>
    </row>
    <row r="54" spans="2:18" ht="24.75" customHeight="1" x14ac:dyDescent="0.3">
      <c r="B54" s="1253"/>
      <c r="C54" s="465" t="s">
        <v>1297</v>
      </c>
      <c r="D54" s="457">
        <v>45</v>
      </c>
      <c r="E54" s="457">
        <v>85</v>
      </c>
      <c r="F54" s="457">
        <v>4</v>
      </c>
      <c r="G54" s="457">
        <f>SUM(D54:F54)</f>
        <v>134</v>
      </c>
      <c r="H54" s="530">
        <v>59</v>
      </c>
      <c r="I54" s="457">
        <v>98</v>
      </c>
      <c r="J54" s="639" t="s">
        <v>219</v>
      </c>
      <c r="K54" s="464">
        <f t="shared" si="5"/>
        <v>157</v>
      </c>
      <c r="R54" s="184"/>
    </row>
    <row r="55" spans="2:18" ht="24.75" customHeight="1" x14ac:dyDescent="0.3">
      <c r="B55" s="828"/>
      <c r="C55" s="465" t="s">
        <v>1298</v>
      </c>
      <c r="D55" s="457">
        <v>13</v>
      </c>
      <c r="E55" s="457">
        <v>37</v>
      </c>
      <c r="F55" s="457">
        <v>7</v>
      </c>
      <c r="G55" s="457">
        <f>SUM(D55:F55)</f>
        <v>57</v>
      </c>
      <c r="H55" s="457">
        <v>20</v>
      </c>
      <c r="I55" s="457">
        <v>48</v>
      </c>
      <c r="J55" s="639" t="s">
        <v>219</v>
      </c>
      <c r="K55" s="464">
        <f t="shared" si="5"/>
        <v>68</v>
      </c>
      <c r="R55" s="184"/>
    </row>
    <row r="56" spans="2:18" s="331" customFormat="1" ht="28.4" customHeight="1" x14ac:dyDescent="0.35">
      <c r="B56" s="853" t="s">
        <v>1299</v>
      </c>
      <c r="C56" s="855"/>
      <c r="D56" s="457">
        <f t="shared" ref="D56:I56" si="6">SUM(D51:D52)</f>
        <v>91</v>
      </c>
      <c r="E56" s="457">
        <f t="shared" si="6"/>
        <v>186</v>
      </c>
      <c r="F56" s="457">
        <f t="shared" si="6"/>
        <v>13</v>
      </c>
      <c r="G56" s="457">
        <f t="shared" si="6"/>
        <v>290</v>
      </c>
      <c r="H56" s="457">
        <f t="shared" si="6"/>
        <v>115</v>
      </c>
      <c r="I56" s="457">
        <f t="shared" si="6"/>
        <v>205</v>
      </c>
      <c r="J56" s="536" t="s">
        <v>219</v>
      </c>
      <c r="K56" s="640">
        <f t="shared" si="5"/>
        <v>320</v>
      </c>
      <c r="R56" s="332"/>
    </row>
    <row r="57" spans="2:18" s="331" customFormat="1" ht="28.4" customHeight="1" x14ac:dyDescent="0.35">
      <c r="B57" s="853" t="s">
        <v>856</v>
      </c>
      <c r="C57" s="855"/>
      <c r="D57" s="336">
        <v>0.13</v>
      </c>
      <c r="E57" s="336">
        <v>0.22120000000000001</v>
      </c>
      <c r="F57" s="336">
        <v>0.3</v>
      </c>
      <c r="G57" s="336">
        <v>0.18</v>
      </c>
      <c r="H57" s="336">
        <v>0.18</v>
      </c>
      <c r="I57" s="336">
        <v>0.28000000000000003</v>
      </c>
      <c r="J57" s="646" t="s">
        <v>219</v>
      </c>
      <c r="K57" s="645">
        <v>0.21</v>
      </c>
      <c r="R57" s="332"/>
    </row>
    <row r="58" spans="2:18" ht="62.15" customHeight="1" x14ac:dyDescent="0.3">
      <c r="B58" s="1485" t="s">
        <v>1683</v>
      </c>
      <c r="C58" s="1486"/>
      <c r="D58" s="1486"/>
      <c r="E58" s="1486"/>
      <c r="F58" s="1486"/>
      <c r="G58" s="1486"/>
      <c r="H58" s="1486"/>
      <c r="I58" s="1486"/>
      <c r="J58" s="1486"/>
      <c r="K58" s="1487"/>
      <c r="R58" s="232"/>
    </row>
    <row r="59" spans="2:18" s="206" customFormat="1" ht="49" customHeight="1" x14ac:dyDescent="0.25">
      <c r="B59" s="253" t="s">
        <v>865</v>
      </c>
      <c r="C59" s="246"/>
      <c r="D59" s="246"/>
      <c r="E59" s="246"/>
      <c r="F59" s="246"/>
      <c r="G59" s="246"/>
      <c r="H59" s="246"/>
      <c r="I59" s="246"/>
      <c r="J59" s="246"/>
      <c r="K59" s="246"/>
      <c r="L59" s="246"/>
      <c r="M59" s="246"/>
      <c r="N59" s="248"/>
      <c r="P59" s="246"/>
      <c r="Q59" s="246"/>
      <c r="R59" s="246"/>
    </row>
    <row r="60" spans="2:18" ht="20.149999999999999" customHeight="1" x14ac:dyDescent="0.3">
      <c r="B60" s="1257" t="s">
        <v>155</v>
      </c>
      <c r="C60" s="983"/>
      <c r="D60" s="608" t="s">
        <v>68</v>
      </c>
      <c r="E60" s="608"/>
      <c r="F60" s="608"/>
      <c r="G60" s="608"/>
      <c r="H60" s="608"/>
      <c r="I60" s="608"/>
      <c r="J60" s="608"/>
      <c r="K60" s="609"/>
      <c r="L60" s="310"/>
      <c r="O60" s="306" t="s">
        <v>91</v>
      </c>
      <c r="P60" s="306" t="s">
        <v>64</v>
      </c>
      <c r="Q60" s="306" t="s">
        <v>139</v>
      </c>
      <c r="R60" s="306" t="s">
        <v>66</v>
      </c>
    </row>
    <row r="61" spans="2:18" ht="36" customHeight="1" x14ac:dyDescent="0.3">
      <c r="B61" s="1225" t="s">
        <v>866</v>
      </c>
      <c r="C61" s="1240"/>
      <c r="D61" s="804" t="s">
        <v>1684</v>
      </c>
      <c r="E61" s="805"/>
      <c r="F61" s="805"/>
      <c r="G61" s="805"/>
      <c r="H61" s="805"/>
      <c r="I61" s="805"/>
      <c r="J61" s="805"/>
      <c r="K61" s="806"/>
      <c r="L61" s="310"/>
      <c r="O61" s="306"/>
      <c r="P61" s="306"/>
      <c r="Q61" s="306"/>
      <c r="R61" s="306"/>
    </row>
    <row r="62" spans="2:18" ht="25" customHeight="1" x14ac:dyDescent="0.3">
      <c r="B62" s="1241"/>
      <c r="C62" s="1242"/>
      <c r="D62" s="1501" t="s">
        <v>1300</v>
      </c>
      <c r="E62" s="1502"/>
      <c r="F62" s="1502"/>
      <c r="G62" s="1503"/>
      <c r="H62" s="1501" t="s">
        <v>1301</v>
      </c>
      <c r="I62" s="1502"/>
      <c r="J62" s="1502"/>
      <c r="K62" s="1503"/>
      <c r="L62" s="310"/>
      <c r="O62" s="306"/>
      <c r="P62" s="306"/>
      <c r="Q62" s="306"/>
      <c r="R62" s="306"/>
    </row>
    <row r="63" spans="2:18" s="206" customFormat="1" ht="25" customHeight="1" x14ac:dyDescent="0.25">
      <c r="B63" s="1498" t="s">
        <v>1302</v>
      </c>
      <c r="C63" s="1499"/>
      <c r="D63" s="1003" t="s">
        <v>1309</v>
      </c>
      <c r="E63" s="1003"/>
      <c r="F63" s="1003"/>
      <c r="G63" s="1003"/>
      <c r="H63" s="1003" t="s">
        <v>1319</v>
      </c>
      <c r="I63" s="1003"/>
      <c r="J63" s="1003"/>
      <c r="K63" s="1003"/>
      <c r="L63" s="246"/>
      <c r="M63" s="246"/>
      <c r="N63" s="248"/>
      <c r="P63" s="246"/>
      <c r="Q63" s="246"/>
      <c r="R63" s="246"/>
    </row>
    <row r="64" spans="2:18" s="206" customFormat="1" ht="46" customHeight="1" x14ac:dyDescent="0.25">
      <c r="B64" s="1498" t="s">
        <v>1303</v>
      </c>
      <c r="C64" s="1499"/>
      <c r="D64" s="1003" t="s">
        <v>1311</v>
      </c>
      <c r="E64" s="1003"/>
      <c r="F64" s="1003"/>
      <c r="G64" s="1003"/>
      <c r="H64" s="1003" t="s">
        <v>1310</v>
      </c>
      <c r="I64" s="1003"/>
      <c r="J64" s="1003"/>
      <c r="K64" s="1003"/>
      <c r="L64" s="246"/>
      <c r="M64" s="246"/>
      <c r="N64" s="248"/>
      <c r="P64" s="246"/>
      <c r="Q64" s="246"/>
      <c r="R64" s="246"/>
    </row>
    <row r="65" spans="2:18" s="206" customFormat="1" ht="49" customHeight="1" x14ac:dyDescent="0.25">
      <c r="B65" s="1205" t="s">
        <v>1308</v>
      </c>
      <c r="C65" s="1206"/>
      <c r="D65" s="1003" t="s">
        <v>1313</v>
      </c>
      <c r="E65" s="1003"/>
      <c r="F65" s="1003"/>
      <c r="G65" s="1003"/>
      <c r="H65" s="1003" t="s">
        <v>1312</v>
      </c>
      <c r="I65" s="1003"/>
      <c r="J65" s="1003"/>
      <c r="K65" s="1003"/>
      <c r="L65" s="246"/>
      <c r="M65" s="246"/>
      <c r="N65" s="248"/>
      <c r="P65" s="246"/>
      <c r="Q65" s="246"/>
      <c r="R65" s="246"/>
    </row>
    <row r="66" spans="2:18" s="206" customFormat="1" ht="25" customHeight="1" x14ac:dyDescent="0.25">
      <c r="B66" s="1498" t="s">
        <v>1304</v>
      </c>
      <c r="C66" s="1499"/>
      <c r="D66" s="1003" t="s">
        <v>1316</v>
      </c>
      <c r="E66" s="1003"/>
      <c r="F66" s="1003"/>
      <c r="G66" s="1003"/>
      <c r="H66" s="1003" t="s">
        <v>1316</v>
      </c>
      <c r="I66" s="1003"/>
      <c r="J66" s="1003"/>
      <c r="K66" s="1003"/>
      <c r="L66" s="246"/>
      <c r="M66" s="246"/>
      <c r="N66" s="248"/>
      <c r="P66" s="246"/>
      <c r="Q66" s="246"/>
      <c r="R66" s="246"/>
    </row>
    <row r="67" spans="2:18" s="206" customFormat="1" ht="32.5" customHeight="1" x14ac:dyDescent="0.25">
      <c r="B67" s="1498" t="s">
        <v>1305</v>
      </c>
      <c r="C67" s="1499"/>
      <c r="D67" s="1003" t="s">
        <v>1314</v>
      </c>
      <c r="E67" s="1003"/>
      <c r="F67" s="1003"/>
      <c r="G67" s="1003"/>
      <c r="H67" s="1003" t="s">
        <v>1315</v>
      </c>
      <c r="I67" s="1003"/>
      <c r="J67" s="1003"/>
      <c r="K67" s="1003"/>
      <c r="L67" s="246"/>
      <c r="M67" s="246"/>
      <c r="N67" s="248"/>
      <c r="P67" s="246"/>
      <c r="Q67" s="246"/>
      <c r="R67" s="246"/>
    </row>
    <row r="68" spans="2:18" s="206" customFormat="1" ht="46" customHeight="1" x14ac:dyDescent="0.25">
      <c r="B68" s="1498" t="s">
        <v>1306</v>
      </c>
      <c r="C68" s="1499"/>
      <c r="D68" s="1003" t="s">
        <v>1317</v>
      </c>
      <c r="E68" s="1003"/>
      <c r="F68" s="1003"/>
      <c r="G68" s="1003"/>
      <c r="H68" s="1003" t="s">
        <v>1318</v>
      </c>
      <c r="I68" s="1003"/>
      <c r="J68" s="1003"/>
      <c r="K68" s="801"/>
      <c r="L68" s="1493"/>
      <c r="M68" s="1494"/>
      <c r="N68" s="1494"/>
      <c r="O68" s="1494"/>
      <c r="P68" s="246"/>
      <c r="Q68" s="246"/>
      <c r="R68" s="246"/>
    </row>
    <row r="69" spans="2:18" s="206" customFormat="1" ht="61.5" customHeight="1" x14ac:dyDescent="0.25">
      <c r="B69" s="1498" t="s">
        <v>1307</v>
      </c>
      <c r="C69" s="1499"/>
      <c r="D69" s="1003" t="s">
        <v>1685</v>
      </c>
      <c r="E69" s="1003"/>
      <c r="F69" s="1003"/>
      <c r="G69" s="1003"/>
      <c r="H69" s="1003" t="s">
        <v>1686</v>
      </c>
      <c r="I69" s="1003"/>
      <c r="J69" s="1003"/>
      <c r="K69" s="1003"/>
      <c r="L69" s="246"/>
      <c r="M69" s="246"/>
      <c r="N69" s="248"/>
      <c r="P69" s="246"/>
      <c r="Q69" s="246"/>
      <c r="R69" s="246"/>
    </row>
    <row r="70" spans="2:18" s="206" customFormat="1" ht="50.15" customHeight="1" x14ac:dyDescent="0.25">
      <c r="B70" s="1496" t="s">
        <v>1370</v>
      </c>
      <c r="C70" s="1496"/>
      <c r="D70" s="1496"/>
      <c r="E70" s="1496"/>
      <c r="F70" s="1496"/>
      <c r="G70" s="1496"/>
      <c r="H70" s="1496"/>
      <c r="I70" s="1496"/>
      <c r="J70" s="1496"/>
      <c r="K70" s="1496"/>
      <c r="L70" s="246"/>
      <c r="M70" s="246"/>
      <c r="N70" s="248"/>
      <c r="P70" s="246"/>
      <c r="Q70" s="246"/>
      <c r="R70" s="246"/>
    </row>
    <row r="71" spans="2:18" s="206" customFormat="1" ht="49" customHeight="1" x14ac:dyDescent="0.25">
      <c r="B71" s="253" t="s">
        <v>867</v>
      </c>
      <c r="C71" s="246"/>
      <c r="D71" s="246"/>
      <c r="E71" s="246"/>
      <c r="F71" s="246"/>
      <c r="G71" s="246"/>
      <c r="H71" s="246"/>
      <c r="I71" s="246"/>
      <c r="J71" s="246"/>
      <c r="K71" s="246"/>
      <c r="L71" s="246"/>
      <c r="M71" s="246"/>
      <c r="N71" s="248"/>
      <c r="P71" s="246"/>
      <c r="Q71" s="246"/>
      <c r="R71" s="246"/>
    </row>
    <row r="72" spans="2:18" ht="14.5" customHeight="1" x14ac:dyDescent="0.3">
      <c r="B72" s="1471" t="s">
        <v>1371</v>
      </c>
      <c r="C72" s="1472"/>
      <c r="D72" s="1472"/>
      <c r="E72" s="1472"/>
      <c r="F72" s="795" t="s">
        <v>69</v>
      </c>
      <c r="G72" s="796"/>
      <c r="H72" s="797"/>
      <c r="I72" s="912" t="s">
        <v>117</v>
      </c>
      <c r="J72" s="912"/>
      <c r="K72" s="913"/>
      <c r="Q72" s="306" t="s">
        <v>139</v>
      </c>
      <c r="R72" s="306" t="s">
        <v>66</v>
      </c>
    </row>
    <row r="73" spans="2:18" ht="25" customHeight="1" x14ac:dyDescent="0.3">
      <c r="B73" s="1473"/>
      <c r="C73" s="1474"/>
      <c r="D73" s="1474"/>
      <c r="E73" s="1474"/>
      <c r="F73" s="421" t="s">
        <v>108</v>
      </c>
      <c r="G73" s="421" t="s">
        <v>109</v>
      </c>
      <c r="H73" s="421" t="s">
        <v>115</v>
      </c>
      <c r="I73" s="421" t="s">
        <v>108</v>
      </c>
      <c r="J73" s="421" t="s">
        <v>109</v>
      </c>
      <c r="K73" s="421" t="s">
        <v>115</v>
      </c>
      <c r="Q73" s="306"/>
      <c r="R73" s="306"/>
    </row>
    <row r="74" spans="2:18" ht="25" customHeight="1" x14ac:dyDescent="0.3">
      <c r="B74" s="1491" t="s">
        <v>1687</v>
      </c>
      <c r="C74" s="1492"/>
      <c r="D74" s="1475" t="s">
        <v>859</v>
      </c>
      <c r="E74" s="1476"/>
      <c r="F74" s="334">
        <v>1</v>
      </c>
      <c r="G74" s="334">
        <v>1</v>
      </c>
      <c r="H74" s="334">
        <v>1</v>
      </c>
      <c r="I74" s="334">
        <v>1</v>
      </c>
      <c r="J74" s="334">
        <v>1</v>
      </c>
      <c r="K74" s="334">
        <v>1</v>
      </c>
      <c r="Q74" s="306"/>
      <c r="R74" s="306"/>
    </row>
    <row r="75" spans="2:18" ht="25" customHeight="1" x14ac:dyDescent="0.3">
      <c r="B75" s="1199"/>
      <c r="C75" s="1316"/>
      <c r="D75" s="1475" t="s">
        <v>860</v>
      </c>
      <c r="E75" s="1476"/>
      <c r="F75" s="334">
        <v>1</v>
      </c>
      <c r="G75" s="334">
        <v>1</v>
      </c>
      <c r="H75" s="334">
        <v>1</v>
      </c>
      <c r="I75" s="334">
        <v>1</v>
      </c>
      <c r="J75" s="334">
        <v>1</v>
      </c>
      <c r="K75" s="334">
        <v>1</v>
      </c>
      <c r="Q75" s="306"/>
      <c r="R75" s="306"/>
    </row>
    <row r="76" spans="2:18" ht="25" customHeight="1" x14ac:dyDescent="0.3">
      <c r="B76" s="1491" t="s">
        <v>868</v>
      </c>
      <c r="C76" s="1492"/>
      <c r="D76" s="1475" t="s">
        <v>859</v>
      </c>
      <c r="E76" s="1476"/>
      <c r="F76" s="143">
        <v>16</v>
      </c>
      <c r="G76" s="143">
        <v>14</v>
      </c>
      <c r="H76" s="143">
        <v>0</v>
      </c>
      <c r="I76" s="143">
        <v>5</v>
      </c>
      <c r="J76" s="143">
        <v>12</v>
      </c>
      <c r="K76" s="652" t="s">
        <v>449</v>
      </c>
      <c r="Q76" s="306"/>
      <c r="R76" s="306"/>
    </row>
    <row r="77" spans="2:18" ht="25" customHeight="1" x14ac:dyDescent="0.3">
      <c r="B77" s="1199"/>
      <c r="C77" s="1316"/>
      <c r="D77" s="1475" t="s">
        <v>860</v>
      </c>
      <c r="E77" s="1476"/>
      <c r="F77" s="143">
        <v>4</v>
      </c>
      <c r="G77" s="143">
        <v>11</v>
      </c>
      <c r="H77" s="143">
        <v>2</v>
      </c>
      <c r="I77" s="143">
        <v>7</v>
      </c>
      <c r="J77" s="143">
        <v>9</v>
      </c>
      <c r="K77" s="652" t="s">
        <v>449</v>
      </c>
      <c r="Q77" s="306"/>
      <c r="R77" s="306"/>
    </row>
    <row r="78" spans="2:18" ht="25" customHeight="1" x14ac:dyDescent="0.3">
      <c r="B78" s="1491" t="s">
        <v>1278</v>
      </c>
      <c r="C78" s="1492"/>
      <c r="D78" s="1475" t="s">
        <v>859</v>
      </c>
      <c r="E78" s="1476"/>
      <c r="F78" s="143">
        <v>13</v>
      </c>
      <c r="G78" s="143">
        <v>12</v>
      </c>
      <c r="H78" s="143">
        <v>0</v>
      </c>
      <c r="I78" s="143">
        <v>5</v>
      </c>
      <c r="J78" s="143">
        <v>10</v>
      </c>
      <c r="K78" s="652" t="s">
        <v>449</v>
      </c>
      <c r="Q78" s="306"/>
      <c r="R78" s="306"/>
    </row>
    <row r="79" spans="2:18" ht="25" customHeight="1" x14ac:dyDescent="0.3">
      <c r="B79" s="1199"/>
      <c r="C79" s="1316"/>
      <c r="D79" s="1475" t="s">
        <v>860</v>
      </c>
      <c r="E79" s="1476"/>
      <c r="F79" s="143">
        <v>4</v>
      </c>
      <c r="G79" s="143">
        <v>1</v>
      </c>
      <c r="H79" s="143">
        <v>0</v>
      </c>
      <c r="I79" s="143">
        <v>1</v>
      </c>
      <c r="J79" s="143">
        <v>7</v>
      </c>
      <c r="K79" s="652" t="s">
        <v>449</v>
      </c>
      <c r="Q79" s="306"/>
      <c r="R79" s="306"/>
    </row>
    <row r="80" spans="2:18" ht="25" customHeight="1" x14ac:dyDescent="0.3">
      <c r="B80" s="1491" t="s">
        <v>1279</v>
      </c>
      <c r="C80" s="1492"/>
      <c r="D80" s="1475" t="s">
        <v>859</v>
      </c>
      <c r="E80" s="1476"/>
      <c r="F80" s="143">
        <v>4</v>
      </c>
      <c r="G80" s="143">
        <v>8</v>
      </c>
      <c r="H80" s="143">
        <v>0</v>
      </c>
      <c r="I80" s="143">
        <v>4</v>
      </c>
      <c r="J80" s="614" t="s">
        <v>449</v>
      </c>
      <c r="K80" s="652" t="s">
        <v>449</v>
      </c>
      <c r="Q80" s="306"/>
      <c r="R80" s="306"/>
    </row>
    <row r="81" spans="2:18" ht="25" customHeight="1" x14ac:dyDescent="0.3">
      <c r="B81" s="1199"/>
      <c r="C81" s="1316"/>
      <c r="D81" s="1475" t="s">
        <v>860</v>
      </c>
      <c r="E81" s="1476"/>
      <c r="F81" s="143">
        <v>1</v>
      </c>
      <c r="G81" s="143">
        <v>5</v>
      </c>
      <c r="H81" s="143">
        <v>2</v>
      </c>
      <c r="I81" s="143">
        <v>2</v>
      </c>
      <c r="J81" s="614" t="s">
        <v>449</v>
      </c>
      <c r="K81" s="652" t="s">
        <v>449</v>
      </c>
      <c r="Q81" s="306"/>
      <c r="R81" s="306"/>
    </row>
    <row r="82" spans="2:18" ht="25" customHeight="1" x14ac:dyDescent="0.3">
      <c r="B82" s="1491" t="s">
        <v>869</v>
      </c>
      <c r="C82" s="1492"/>
      <c r="D82" s="1475" t="s">
        <v>859</v>
      </c>
      <c r="E82" s="1476"/>
      <c r="F82" s="334">
        <v>1</v>
      </c>
      <c r="G82" s="334">
        <v>0.85709999999999997</v>
      </c>
      <c r="H82" s="614" t="s">
        <v>449</v>
      </c>
      <c r="I82" s="334">
        <v>1</v>
      </c>
      <c r="J82" s="334">
        <v>0.85699999999999998</v>
      </c>
      <c r="K82" s="652" t="s">
        <v>449</v>
      </c>
      <c r="Q82" s="306"/>
      <c r="R82" s="306"/>
    </row>
    <row r="83" spans="2:18" ht="25" customHeight="1" x14ac:dyDescent="0.3">
      <c r="B83" s="1199"/>
      <c r="C83" s="1316"/>
      <c r="D83" s="1475" t="s">
        <v>860</v>
      </c>
      <c r="E83" s="1476"/>
      <c r="F83" s="334">
        <v>1</v>
      </c>
      <c r="G83" s="334">
        <v>9.0300000000000005E-2</v>
      </c>
      <c r="H83" s="614" t="s">
        <v>449</v>
      </c>
      <c r="I83" s="334">
        <v>0.5</v>
      </c>
      <c r="J83" s="334">
        <v>1</v>
      </c>
      <c r="K83" s="652" t="s">
        <v>449</v>
      </c>
      <c r="Q83" s="306"/>
      <c r="R83" s="306"/>
    </row>
    <row r="84" spans="2:18" ht="25" customHeight="1" x14ac:dyDescent="0.3">
      <c r="B84" s="1491" t="s">
        <v>870</v>
      </c>
      <c r="C84" s="1492"/>
      <c r="D84" s="1475" t="s">
        <v>859</v>
      </c>
      <c r="E84" s="1476"/>
      <c r="F84" s="334">
        <v>1</v>
      </c>
      <c r="G84" s="334">
        <v>0.8</v>
      </c>
      <c r="H84" s="614" t="s">
        <v>449</v>
      </c>
      <c r="I84" s="334">
        <v>1</v>
      </c>
      <c r="J84" s="614" t="s">
        <v>449</v>
      </c>
      <c r="K84" s="652" t="s">
        <v>449</v>
      </c>
      <c r="Q84" s="306"/>
      <c r="R84" s="306"/>
    </row>
    <row r="85" spans="2:18" ht="25" customHeight="1" x14ac:dyDescent="0.3">
      <c r="B85" s="1199"/>
      <c r="C85" s="1316"/>
      <c r="D85" s="1038" t="s">
        <v>860</v>
      </c>
      <c r="E85" s="1038"/>
      <c r="F85" s="334">
        <v>0.5</v>
      </c>
      <c r="G85" s="334">
        <v>0.71430000000000005</v>
      </c>
      <c r="H85" s="614" t="s">
        <v>449</v>
      </c>
      <c r="I85" s="334">
        <v>0.5</v>
      </c>
      <c r="J85" s="614" t="s">
        <v>449</v>
      </c>
      <c r="K85" s="652" t="s">
        <v>449</v>
      </c>
      <c r="Q85" s="306"/>
      <c r="R85" s="306"/>
    </row>
    <row r="86" spans="2:18" s="206" customFormat="1" ht="49" customHeight="1" x14ac:dyDescent="0.25">
      <c r="B86" s="253" t="s">
        <v>880</v>
      </c>
      <c r="C86" s="246"/>
      <c r="D86" s="246"/>
      <c r="E86" s="246"/>
      <c r="F86" s="246"/>
      <c r="G86" s="246"/>
      <c r="H86" s="246"/>
      <c r="I86" s="246"/>
      <c r="J86" s="246"/>
      <c r="K86" s="246"/>
      <c r="L86" s="246"/>
      <c r="M86" s="246"/>
      <c r="N86" s="248"/>
      <c r="P86" s="246"/>
      <c r="Q86" s="246"/>
      <c r="R86" s="246"/>
    </row>
    <row r="87" spans="2:18" ht="14.5" customHeight="1" x14ac:dyDescent="0.3">
      <c r="B87" s="876" t="s">
        <v>964</v>
      </c>
      <c r="C87" s="877"/>
      <c r="D87" s="795" t="s">
        <v>69</v>
      </c>
      <c r="E87" s="796"/>
      <c r="F87" s="796"/>
      <c r="G87" s="797"/>
      <c r="H87" s="795" t="s">
        <v>117</v>
      </c>
      <c r="I87" s="796"/>
      <c r="J87" s="796"/>
      <c r="K87" s="825"/>
      <c r="R87" s="306" t="s">
        <v>66</v>
      </c>
    </row>
    <row r="88" spans="2:18" ht="25" customHeight="1" x14ac:dyDescent="0.3">
      <c r="B88" s="878"/>
      <c r="C88" s="879"/>
      <c r="D88" s="475" t="s">
        <v>108</v>
      </c>
      <c r="E88" s="475" t="s">
        <v>109</v>
      </c>
      <c r="F88" s="475" t="s">
        <v>115</v>
      </c>
      <c r="G88" s="475" t="s">
        <v>103</v>
      </c>
      <c r="H88" s="475" t="s">
        <v>108</v>
      </c>
      <c r="I88" s="475" t="s">
        <v>109</v>
      </c>
      <c r="J88" s="475" t="s">
        <v>264</v>
      </c>
      <c r="K88" s="475" t="s">
        <v>103</v>
      </c>
      <c r="R88" s="306"/>
    </row>
    <row r="89" spans="2:18" ht="30.65" customHeight="1" x14ac:dyDescent="0.3">
      <c r="B89" s="1477" t="s">
        <v>1149</v>
      </c>
      <c r="C89" s="1477"/>
      <c r="D89" s="457">
        <v>11952.4</v>
      </c>
      <c r="E89" s="457">
        <v>43171.25</v>
      </c>
      <c r="F89" s="457">
        <v>14</v>
      </c>
      <c r="G89" s="457">
        <f>SUM(D89:F89)</f>
        <v>55137.65</v>
      </c>
      <c r="H89" s="457">
        <v>36060</v>
      </c>
      <c r="I89" s="530">
        <v>19036</v>
      </c>
      <c r="J89" s="530">
        <v>3826</v>
      </c>
      <c r="K89" s="530">
        <v>58922</v>
      </c>
      <c r="R89" s="290"/>
    </row>
    <row r="90" spans="2:18" s="206" customFormat="1" ht="30.65" customHeight="1" x14ac:dyDescent="0.25">
      <c r="B90" s="1136" t="s">
        <v>971</v>
      </c>
      <c r="C90" s="1497"/>
      <c r="D90" s="1495" t="s">
        <v>103</v>
      </c>
      <c r="E90" s="799"/>
      <c r="F90" s="799"/>
      <c r="G90" s="799"/>
      <c r="H90" s="799"/>
      <c r="I90" s="799"/>
      <c r="J90" s="799"/>
      <c r="K90" s="799"/>
      <c r="L90" s="246"/>
      <c r="M90" s="246"/>
      <c r="N90" s="248"/>
      <c r="P90" s="246"/>
      <c r="Q90" s="246"/>
      <c r="R90" s="246"/>
    </row>
    <row r="91" spans="2:18" s="206" customFormat="1" ht="103.5" customHeight="1" x14ac:dyDescent="0.25">
      <c r="B91" s="1326" t="s">
        <v>1377</v>
      </c>
      <c r="C91" s="1477"/>
      <c r="D91" s="1246" t="s">
        <v>1688</v>
      </c>
      <c r="E91" s="1246"/>
      <c r="F91" s="1246"/>
      <c r="G91" s="1246"/>
      <c r="H91" s="1246"/>
      <c r="I91" s="1246"/>
      <c r="J91" s="1246"/>
      <c r="K91" s="1246"/>
      <c r="L91" s="231"/>
      <c r="P91" s="246"/>
      <c r="Q91" s="246"/>
      <c r="R91" s="246"/>
    </row>
    <row r="92" spans="2:18" s="206" customFormat="1" ht="49.5" customHeight="1" x14ac:dyDescent="0.25">
      <c r="B92" s="1326" t="s">
        <v>1376</v>
      </c>
      <c r="C92" s="1477"/>
      <c r="D92" s="1237" t="s">
        <v>1689</v>
      </c>
      <c r="E92" s="1238"/>
      <c r="F92" s="1238"/>
      <c r="G92" s="1238"/>
      <c r="H92" s="1238"/>
      <c r="I92" s="1238"/>
      <c r="J92" s="1238"/>
      <c r="K92" s="1239"/>
      <c r="L92" s="231"/>
      <c r="P92" s="246"/>
      <c r="Q92" s="246"/>
      <c r="R92" s="246"/>
    </row>
    <row r="93" spans="2:18" s="206" customFormat="1" ht="14.5" customHeight="1" x14ac:dyDescent="0.25">
      <c r="B93" s="1248" t="s">
        <v>973</v>
      </c>
      <c r="C93" s="1109"/>
      <c r="D93" s="795" t="s">
        <v>69</v>
      </c>
      <c r="E93" s="796"/>
      <c r="F93" s="796"/>
      <c r="G93" s="797"/>
      <c r="H93" s="795" t="s">
        <v>117</v>
      </c>
      <c r="I93" s="796"/>
      <c r="J93" s="796"/>
      <c r="K93" s="825"/>
      <c r="L93" s="231"/>
      <c r="P93" s="246"/>
      <c r="Q93" s="246"/>
      <c r="R93" s="246"/>
    </row>
    <row r="94" spans="2:18" ht="30.65" customHeight="1" x14ac:dyDescent="0.3">
      <c r="B94" s="1222"/>
      <c r="C94" s="1484"/>
      <c r="D94" s="475" t="s">
        <v>108</v>
      </c>
      <c r="E94" s="475" t="s">
        <v>109</v>
      </c>
      <c r="F94" s="475" t="s">
        <v>115</v>
      </c>
      <c r="G94" s="475" t="s">
        <v>103</v>
      </c>
      <c r="H94" s="475" t="s">
        <v>108</v>
      </c>
      <c r="I94" s="475" t="s">
        <v>109</v>
      </c>
      <c r="J94" s="475" t="s">
        <v>264</v>
      </c>
      <c r="K94" s="475" t="s">
        <v>103</v>
      </c>
      <c r="R94" s="290"/>
    </row>
    <row r="95" spans="2:18" ht="33.65" customHeight="1" x14ac:dyDescent="0.3">
      <c r="B95" s="1477" t="s">
        <v>1150</v>
      </c>
      <c r="C95" s="1477"/>
      <c r="D95" s="336">
        <v>0.95</v>
      </c>
      <c r="E95" s="336">
        <v>1</v>
      </c>
      <c r="F95" s="336">
        <v>1</v>
      </c>
      <c r="G95" s="336">
        <v>0.97499999999999998</v>
      </c>
      <c r="H95" s="335">
        <v>1</v>
      </c>
      <c r="I95" s="335">
        <v>1</v>
      </c>
      <c r="J95" s="658" t="s">
        <v>449</v>
      </c>
      <c r="K95" s="653">
        <v>1</v>
      </c>
      <c r="L95" s="333"/>
      <c r="O95" s="232"/>
      <c r="R95" s="290"/>
    </row>
    <row r="96" spans="2:18" s="206" customFormat="1" ht="49" customHeight="1" x14ac:dyDescent="0.25">
      <c r="B96" s="253" t="s">
        <v>1448</v>
      </c>
      <c r="C96" s="246"/>
      <c r="D96" s="246"/>
      <c r="E96" s="246"/>
      <c r="F96" s="246"/>
      <c r="G96" s="246"/>
      <c r="H96" s="246"/>
      <c r="I96" s="246"/>
      <c r="J96" s="246"/>
      <c r="K96" s="246"/>
      <c r="L96" s="246"/>
      <c r="M96" s="246"/>
      <c r="N96" s="248"/>
      <c r="P96" s="246"/>
      <c r="Q96" s="246"/>
      <c r="R96" s="246"/>
    </row>
    <row r="97" spans="2:18" s="206" customFormat="1" ht="15" customHeight="1" x14ac:dyDescent="0.25">
      <c r="B97" s="1317" t="s">
        <v>1368</v>
      </c>
      <c r="C97" s="1317"/>
      <c r="D97" s="644"/>
      <c r="E97" s="554"/>
      <c r="F97" s="554"/>
      <c r="G97" s="554"/>
      <c r="H97" s="554"/>
      <c r="I97" s="554"/>
      <c r="J97" s="554"/>
      <c r="K97" s="559"/>
      <c r="L97" s="246"/>
      <c r="M97" s="246"/>
      <c r="N97" s="248"/>
      <c r="P97" s="246"/>
      <c r="Q97" s="246"/>
      <c r="R97" s="246"/>
    </row>
    <row r="98" spans="2:18" ht="17.5" customHeight="1" x14ac:dyDescent="0.3">
      <c r="B98" s="851"/>
      <c r="C98" s="851"/>
      <c r="D98" s="961" t="s">
        <v>1364</v>
      </c>
      <c r="E98" s="961"/>
      <c r="F98" s="961"/>
      <c r="G98" s="961"/>
      <c r="H98" s="961"/>
      <c r="I98" s="961"/>
      <c r="J98" s="961"/>
      <c r="K98" s="961"/>
      <c r="L98" s="310"/>
      <c r="O98" s="306" t="s">
        <v>91</v>
      </c>
      <c r="P98" s="306" t="s">
        <v>64</v>
      </c>
      <c r="Q98" s="306" t="s">
        <v>139</v>
      </c>
      <c r="R98" s="306" t="s">
        <v>66</v>
      </c>
    </row>
    <row r="99" spans="2:18" ht="25" customHeight="1" x14ac:dyDescent="0.3">
      <c r="B99" s="829" t="s">
        <v>858</v>
      </c>
      <c r="C99" s="472" t="s">
        <v>859</v>
      </c>
      <c r="D99" s="1467">
        <v>0.56999999999999995</v>
      </c>
      <c r="E99" s="1467"/>
      <c r="F99" s="1467"/>
      <c r="G99" s="1467"/>
      <c r="H99" s="1467"/>
      <c r="I99" s="1467"/>
      <c r="J99" s="1467"/>
      <c r="K99" s="1467"/>
      <c r="L99" s="333"/>
      <c r="O99" s="232"/>
      <c r="R99" s="184"/>
    </row>
    <row r="100" spans="2:18" ht="25" customHeight="1" x14ac:dyDescent="0.3">
      <c r="B100" s="829"/>
      <c r="C100" s="472" t="s">
        <v>860</v>
      </c>
      <c r="D100" s="1467">
        <v>0.43</v>
      </c>
      <c r="E100" s="1467"/>
      <c r="F100" s="1467"/>
      <c r="G100" s="1467"/>
      <c r="H100" s="1467"/>
      <c r="I100" s="1467"/>
      <c r="J100" s="1467"/>
      <c r="K100" s="1467"/>
      <c r="L100" s="333"/>
      <c r="O100" s="232"/>
      <c r="R100" s="290"/>
    </row>
    <row r="101" spans="2:18" ht="25" customHeight="1" x14ac:dyDescent="0.3">
      <c r="B101" s="829" t="s">
        <v>855</v>
      </c>
      <c r="C101" s="472" t="s">
        <v>861</v>
      </c>
      <c r="D101" s="1467">
        <v>0</v>
      </c>
      <c r="E101" s="1467"/>
      <c r="F101" s="1467"/>
      <c r="G101" s="1467"/>
      <c r="H101" s="1467"/>
      <c r="I101" s="1467"/>
      <c r="J101" s="1467"/>
      <c r="K101" s="1467"/>
      <c r="L101" s="333"/>
      <c r="R101" s="184"/>
    </row>
    <row r="102" spans="2:18" ht="25" customHeight="1" x14ac:dyDescent="0.3">
      <c r="B102" s="829"/>
      <c r="C102" s="472" t="s">
        <v>1148</v>
      </c>
      <c r="D102" s="1467">
        <v>0</v>
      </c>
      <c r="E102" s="1467"/>
      <c r="F102" s="1467"/>
      <c r="G102" s="1467"/>
      <c r="H102" s="1467"/>
      <c r="I102" s="1467"/>
      <c r="J102" s="1467"/>
      <c r="K102" s="1467"/>
      <c r="L102" s="333"/>
      <c r="R102" s="184"/>
    </row>
    <row r="103" spans="2:18" ht="25" customHeight="1" x14ac:dyDescent="0.3">
      <c r="B103" s="829"/>
      <c r="C103" s="472" t="s">
        <v>862</v>
      </c>
      <c r="D103" s="1467">
        <v>1</v>
      </c>
      <c r="E103" s="1467"/>
      <c r="F103" s="1467"/>
      <c r="G103" s="1467"/>
      <c r="H103" s="1467"/>
      <c r="I103" s="1467"/>
      <c r="J103" s="1467"/>
      <c r="K103" s="1467"/>
      <c r="L103" s="333"/>
      <c r="R103" s="184"/>
    </row>
    <row r="104" spans="2:18" ht="14.5" customHeight="1" x14ac:dyDescent="0.3">
      <c r="B104" s="876" t="s">
        <v>1369</v>
      </c>
      <c r="C104" s="877"/>
      <c r="D104" s="870" t="s">
        <v>69</v>
      </c>
      <c r="E104" s="870"/>
      <c r="F104" s="870"/>
      <c r="G104" s="870" t="s">
        <v>117</v>
      </c>
      <c r="H104" s="870"/>
      <c r="I104" s="1058"/>
      <c r="J104" s="605"/>
      <c r="K104" s="545"/>
      <c r="L104" s="310"/>
      <c r="O104" s="306" t="s">
        <v>91</v>
      </c>
      <c r="P104" s="306" t="s">
        <v>64</v>
      </c>
      <c r="Q104" s="306" t="s">
        <v>139</v>
      </c>
      <c r="R104" s="306" t="s">
        <v>66</v>
      </c>
    </row>
    <row r="105" spans="2:18" ht="25" customHeight="1" x14ac:dyDescent="0.3">
      <c r="B105" s="878"/>
      <c r="C105" s="879"/>
      <c r="D105" s="291" t="s">
        <v>108</v>
      </c>
      <c r="E105" s="291" t="s">
        <v>109</v>
      </c>
      <c r="F105" s="423" t="s">
        <v>115</v>
      </c>
      <c r="G105" s="291" t="s">
        <v>108</v>
      </c>
      <c r="H105" s="291" t="s">
        <v>109</v>
      </c>
      <c r="I105" s="470" t="s">
        <v>115</v>
      </c>
      <c r="J105" s="594"/>
      <c r="K105" s="606"/>
      <c r="L105" s="310"/>
      <c r="O105" s="306"/>
      <c r="P105" s="306"/>
      <c r="Q105" s="306"/>
      <c r="R105" s="306"/>
    </row>
    <row r="106" spans="2:18" ht="25" customHeight="1" x14ac:dyDescent="0.3">
      <c r="B106" s="1252" t="s">
        <v>858</v>
      </c>
      <c r="C106" s="473" t="s">
        <v>859</v>
      </c>
      <c r="D106" s="335">
        <v>0.82899999999999996</v>
      </c>
      <c r="E106" s="336">
        <v>0.82</v>
      </c>
      <c r="F106" s="336">
        <v>0.56999999999999995</v>
      </c>
      <c r="G106" s="335">
        <v>0.82</v>
      </c>
      <c r="H106" s="337">
        <v>0.84</v>
      </c>
      <c r="I106" s="649" t="s">
        <v>449</v>
      </c>
      <c r="J106" s="600"/>
      <c r="K106" s="607"/>
      <c r="L106" s="333"/>
      <c r="O106" s="232"/>
      <c r="R106" s="184"/>
    </row>
    <row r="107" spans="2:18" ht="25" customHeight="1" x14ac:dyDescent="0.3">
      <c r="B107" s="828"/>
      <c r="C107" s="473" t="s">
        <v>860</v>
      </c>
      <c r="D107" s="335">
        <v>0.1696</v>
      </c>
      <c r="E107" s="336">
        <v>0.18</v>
      </c>
      <c r="F107" s="336">
        <v>0.42</v>
      </c>
      <c r="G107" s="335">
        <v>0.18</v>
      </c>
      <c r="H107" s="336">
        <v>0.16</v>
      </c>
      <c r="I107" s="649" t="s">
        <v>449</v>
      </c>
      <c r="J107" s="600"/>
      <c r="K107" s="607"/>
      <c r="L107" s="333"/>
      <c r="O107" s="232"/>
      <c r="R107" s="290"/>
    </row>
    <row r="108" spans="2:18" ht="25" customHeight="1" x14ac:dyDescent="0.3">
      <c r="B108" s="1252" t="s">
        <v>855</v>
      </c>
      <c r="C108" s="473" t="s">
        <v>861</v>
      </c>
      <c r="D108" s="335">
        <v>0.14000000000000001</v>
      </c>
      <c r="E108" s="336">
        <v>0.26</v>
      </c>
      <c r="F108" s="336">
        <v>0.08</v>
      </c>
      <c r="G108" s="335">
        <v>0.15279999999999999</v>
      </c>
      <c r="H108" s="649" t="s">
        <v>449</v>
      </c>
      <c r="I108" s="649" t="s">
        <v>449</v>
      </c>
      <c r="J108" s="600"/>
      <c r="K108" s="607"/>
      <c r="L108" s="333"/>
      <c r="R108" s="184"/>
    </row>
    <row r="109" spans="2:18" ht="25" customHeight="1" x14ac:dyDescent="0.3">
      <c r="B109" s="1253"/>
      <c r="C109" s="473" t="s">
        <v>1148</v>
      </c>
      <c r="D109" s="335">
        <v>0.69499999999999995</v>
      </c>
      <c r="E109" s="336">
        <v>0.5</v>
      </c>
      <c r="F109" s="336">
        <v>0.71</v>
      </c>
      <c r="G109" s="335">
        <v>0.6855</v>
      </c>
      <c r="H109" s="649" t="s">
        <v>449</v>
      </c>
      <c r="I109" s="649" t="s">
        <v>449</v>
      </c>
      <c r="J109" s="600"/>
      <c r="K109" s="607"/>
      <c r="L109" s="333"/>
      <c r="R109" s="184"/>
    </row>
    <row r="110" spans="2:18" ht="25" customHeight="1" x14ac:dyDescent="0.3">
      <c r="B110" s="828"/>
      <c r="C110" s="473" t="s">
        <v>862</v>
      </c>
      <c r="D110" s="335">
        <v>0.16500000000000001</v>
      </c>
      <c r="E110" s="336">
        <v>0.24</v>
      </c>
      <c r="F110" s="336">
        <v>0.21</v>
      </c>
      <c r="G110" s="335">
        <v>0.16170000000000001</v>
      </c>
      <c r="H110" s="649" t="s">
        <v>449</v>
      </c>
      <c r="I110" s="649" t="s">
        <v>449</v>
      </c>
      <c r="J110" s="600"/>
      <c r="K110" s="607"/>
      <c r="L110" s="333"/>
      <c r="R110" s="184"/>
    </row>
    <row r="111" spans="2:18" ht="25" customHeight="1" x14ac:dyDescent="0.3">
      <c r="B111" s="853" t="s">
        <v>863</v>
      </c>
      <c r="C111" s="855"/>
      <c r="D111" s="1478"/>
      <c r="E111" s="1479"/>
      <c r="F111" s="1479"/>
      <c r="G111" s="1479"/>
      <c r="H111" s="1479"/>
      <c r="I111" s="1480"/>
      <c r="J111" s="600"/>
      <c r="K111" s="607"/>
      <c r="L111" s="333"/>
      <c r="R111" s="184"/>
    </row>
    <row r="112" spans="2:18" ht="25" customHeight="1" x14ac:dyDescent="0.3">
      <c r="B112" s="467"/>
      <c r="C112" s="473" t="s">
        <v>1018</v>
      </c>
      <c r="D112" s="335">
        <v>0.246</v>
      </c>
      <c r="E112" s="336">
        <v>0.251</v>
      </c>
      <c r="F112" s="336">
        <v>2.1000000000000001E-2</v>
      </c>
      <c r="G112" s="335">
        <v>0.23</v>
      </c>
      <c r="H112" s="335">
        <v>0.27</v>
      </c>
      <c r="I112" s="615" t="s">
        <v>449</v>
      </c>
      <c r="J112" s="600"/>
      <c r="K112" s="607"/>
      <c r="L112" s="333"/>
      <c r="R112" s="184"/>
    </row>
    <row r="113" spans="2:18" ht="20.149999999999999" customHeight="1" x14ac:dyDescent="0.3">
      <c r="B113" s="712" t="s">
        <v>155</v>
      </c>
      <c r="C113" s="713"/>
      <c r="D113" s="618" t="s">
        <v>68</v>
      </c>
      <c r="E113" s="650"/>
      <c r="F113" s="650"/>
      <c r="G113" s="650"/>
      <c r="H113" s="650"/>
      <c r="I113" s="650"/>
      <c r="J113" s="650"/>
      <c r="K113" s="651"/>
      <c r="L113" s="310"/>
      <c r="O113" s="306" t="s">
        <v>91</v>
      </c>
      <c r="P113" s="306" t="s">
        <v>64</v>
      </c>
      <c r="Q113" s="306" t="s">
        <v>139</v>
      </c>
      <c r="R113" s="306" t="s">
        <v>66</v>
      </c>
    </row>
    <row r="114" spans="2:18" s="206" customFormat="1" ht="25" customHeight="1" x14ac:dyDescent="0.25">
      <c r="B114" s="707" t="s">
        <v>864</v>
      </c>
      <c r="C114" s="707"/>
      <c r="D114" s="1186" t="s">
        <v>144</v>
      </c>
      <c r="E114" s="1186"/>
      <c r="F114" s="1186"/>
      <c r="G114" s="1186"/>
      <c r="H114" s="1186"/>
      <c r="I114" s="1186"/>
      <c r="J114" s="1186"/>
      <c r="K114" s="1186"/>
      <c r="L114" s="246"/>
      <c r="M114" s="246"/>
      <c r="N114" s="248"/>
      <c r="P114" s="246"/>
      <c r="Q114" s="246"/>
      <c r="R114" s="246"/>
    </row>
    <row r="115" spans="2:18" s="206" customFormat="1" ht="49" customHeight="1" x14ac:dyDescent="0.25">
      <c r="B115" s="253" t="s">
        <v>871</v>
      </c>
      <c r="C115" s="246"/>
      <c r="D115" s="246"/>
      <c r="E115" s="246"/>
      <c r="F115" s="246"/>
      <c r="G115" s="246"/>
      <c r="H115" s="246"/>
      <c r="I115" s="246"/>
      <c r="J115" s="246"/>
      <c r="K115" s="246"/>
      <c r="L115" s="246"/>
      <c r="M115" s="246"/>
      <c r="N115" s="248"/>
      <c r="P115" s="246"/>
      <c r="Q115" s="246"/>
      <c r="R115" s="246"/>
    </row>
    <row r="116" spans="2:18" ht="20.149999999999999" customHeight="1" x14ac:dyDescent="0.3">
      <c r="B116" s="1257" t="s">
        <v>155</v>
      </c>
      <c r="C116" s="983"/>
      <c r="D116" s="720" t="s">
        <v>68</v>
      </c>
      <c r="E116" s="1500"/>
      <c r="F116" s="1500"/>
      <c r="G116" s="1500"/>
      <c r="H116" s="1500"/>
      <c r="I116" s="1500"/>
      <c r="J116" s="1500"/>
      <c r="K116" s="1500"/>
      <c r="L116" s="310"/>
      <c r="O116" s="306" t="s">
        <v>91</v>
      </c>
      <c r="P116" s="306" t="s">
        <v>64</v>
      </c>
      <c r="Q116" s="306" t="s">
        <v>139</v>
      </c>
      <c r="R116" s="306" t="s">
        <v>66</v>
      </c>
    </row>
    <row r="117" spans="2:18" s="206" customFormat="1" ht="61.5" customHeight="1" x14ac:dyDescent="0.25">
      <c r="B117" s="707" t="s">
        <v>872</v>
      </c>
      <c r="C117" s="707"/>
      <c r="D117" s="721" t="s">
        <v>1320</v>
      </c>
      <c r="E117" s="721"/>
      <c r="F117" s="721"/>
      <c r="G117" s="721"/>
      <c r="H117" s="721"/>
      <c r="I117" s="721"/>
      <c r="J117" s="721"/>
      <c r="K117" s="721"/>
      <c r="L117" s="246"/>
      <c r="M117" s="246"/>
      <c r="N117" s="248"/>
      <c r="P117" s="246"/>
      <c r="Q117" s="246"/>
      <c r="R117" s="246"/>
    </row>
    <row r="118" spans="2:18" s="206" customFormat="1" ht="81" customHeight="1" x14ac:dyDescent="0.25">
      <c r="B118" s="707" t="s">
        <v>873</v>
      </c>
      <c r="C118" s="707"/>
      <c r="D118" s="721" t="s">
        <v>1321</v>
      </c>
      <c r="E118" s="721"/>
      <c r="F118" s="721"/>
      <c r="G118" s="721"/>
      <c r="H118" s="721"/>
      <c r="I118" s="721"/>
      <c r="J118" s="721"/>
      <c r="K118" s="721"/>
      <c r="L118" s="246"/>
      <c r="M118" s="246"/>
      <c r="N118" s="248"/>
      <c r="P118" s="246"/>
      <c r="Q118" s="246"/>
      <c r="R118" s="246"/>
    </row>
    <row r="119" spans="2:18" s="206" customFormat="1" ht="29.5" customHeight="1" x14ac:dyDescent="0.25">
      <c r="B119" s="707" t="s">
        <v>1704</v>
      </c>
      <c r="C119" s="707"/>
      <c r="D119" s="721" t="s">
        <v>1705</v>
      </c>
      <c r="E119" s="721"/>
      <c r="F119" s="721"/>
      <c r="G119" s="721"/>
      <c r="H119" s="721"/>
      <c r="I119" s="721"/>
      <c r="J119" s="721"/>
      <c r="K119" s="721"/>
      <c r="L119" s="246"/>
      <c r="M119" s="246"/>
      <c r="N119" s="248"/>
      <c r="P119" s="246"/>
      <c r="Q119" s="246"/>
      <c r="R119" s="246"/>
    </row>
    <row r="120" spans="2:18" s="206" customFormat="1" ht="25" customHeight="1" x14ac:dyDescent="0.25">
      <c r="B120" s="707" t="s">
        <v>1702</v>
      </c>
      <c r="C120" s="707"/>
      <c r="D120" s="721" t="s">
        <v>1703</v>
      </c>
      <c r="E120" s="721"/>
      <c r="F120" s="721"/>
      <c r="G120" s="721"/>
      <c r="H120" s="721"/>
      <c r="I120" s="721"/>
      <c r="J120" s="721"/>
      <c r="K120" s="721"/>
      <c r="L120" s="246"/>
      <c r="M120" s="246"/>
      <c r="N120" s="248"/>
      <c r="P120" s="246"/>
      <c r="Q120" s="246"/>
      <c r="R120" s="246"/>
    </row>
    <row r="121" spans="2:18" s="206" customFormat="1" ht="49" customHeight="1" x14ac:dyDescent="0.25">
      <c r="B121" s="253" t="s">
        <v>874</v>
      </c>
      <c r="C121" s="246"/>
      <c r="D121" s="246"/>
      <c r="E121" s="246"/>
      <c r="F121" s="246"/>
      <c r="G121" s="246"/>
      <c r="H121" s="246"/>
      <c r="I121" s="246"/>
      <c r="J121" s="246"/>
      <c r="K121" s="246"/>
      <c r="L121" s="246"/>
      <c r="M121" s="246"/>
      <c r="N121" s="248"/>
      <c r="P121" s="246"/>
      <c r="Q121" s="246"/>
      <c r="R121" s="246"/>
    </row>
    <row r="122" spans="2:18" ht="20.149999999999999" customHeight="1" x14ac:dyDescent="0.3">
      <c r="B122" s="712" t="s">
        <v>155</v>
      </c>
      <c r="C122" s="713"/>
      <c r="D122" s="618" t="s">
        <v>68</v>
      </c>
      <c r="E122" s="616"/>
      <c r="F122" s="616"/>
      <c r="G122" s="616"/>
      <c r="H122" s="616"/>
      <c r="I122" s="616"/>
      <c r="J122" s="616"/>
      <c r="K122" s="617"/>
      <c r="L122" s="310"/>
      <c r="O122" s="306" t="s">
        <v>91</v>
      </c>
      <c r="P122" s="306" t="s">
        <v>64</v>
      </c>
      <c r="Q122" s="306" t="s">
        <v>139</v>
      </c>
      <c r="R122" s="306" t="s">
        <v>66</v>
      </c>
    </row>
    <row r="123" spans="2:18" s="206" customFormat="1" ht="19.5" customHeight="1" x14ac:dyDescent="0.25">
      <c r="B123" s="707" t="s">
        <v>875</v>
      </c>
      <c r="C123" s="707"/>
      <c r="D123" s="1069" t="s">
        <v>108</v>
      </c>
      <c r="E123" s="1069"/>
      <c r="F123" s="1069"/>
      <c r="G123" s="1069"/>
      <c r="H123" s="1069" t="s">
        <v>109</v>
      </c>
      <c r="I123" s="1069"/>
      <c r="J123" s="1069"/>
      <c r="K123" s="1069"/>
      <c r="L123" s="246"/>
      <c r="M123" s="246"/>
      <c r="N123" s="248"/>
      <c r="P123" s="246"/>
      <c r="Q123" s="246"/>
      <c r="R123" s="246"/>
    </row>
    <row r="124" spans="2:18" s="206" customFormat="1" ht="25" customHeight="1" x14ac:dyDescent="0.25">
      <c r="B124" s="707"/>
      <c r="C124" s="707"/>
      <c r="D124" s="721" t="s">
        <v>1372</v>
      </c>
      <c r="E124" s="721"/>
      <c r="F124" s="721"/>
      <c r="G124" s="721"/>
      <c r="H124" s="721" t="s">
        <v>1373</v>
      </c>
      <c r="I124" s="721"/>
      <c r="J124" s="721"/>
      <c r="K124" s="721"/>
      <c r="L124" s="246"/>
      <c r="M124" s="246"/>
      <c r="N124" s="248"/>
      <c r="P124" s="246"/>
      <c r="Q124" s="246"/>
      <c r="R124" s="246"/>
    </row>
    <row r="125" spans="2:18" s="206" customFormat="1" ht="65.25" customHeight="1" x14ac:dyDescent="0.25">
      <c r="B125" s="707" t="s">
        <v>876</v>
      </c>
      <c r="C125" s="499" t="s">
        <v>1322</v>
      </c>
      <c r="D125" s="1003" t="s">
        <v>1325</v>
      </c>
      <c r="E125" s="1003"/>
      <c r="F125" s="1003"/>
      <c r="G125" s="1003"/>
      <c r="H125" s="1003"/>
      <c r="I125" s="1003"/>
      <c r="J125" s="1003"/>
      <c r="K125" s="1003"/>
      <c r="L125" s="246"/>
      <c r="M125" s="246"/>
      <c r="N125" s="248"/>
      <c r="P125" s="246"/>
      <c r="Q125" s="246"/>
      <c r="R125" s="246"/>
    </row>
    <row r="126" spans="2:18" s="206" customFormat="1" ht="63" customHeight="1" x14ac:dyDescent="0.25">
      <c r="B126" s="707"/>
      <c r="C126" s="499" t="s">
        <v>1324</v>
      </c>
      <c r="D126" s="1003" t="s">
        <v>1326</v>
      </c>
      <c r="E126" s="1003"/>
      <c r="F126" s="1003"/>
      <c r="G126" s="1003"/>
      <c r="H126" s="1003"/>
      <c r="I126" s="1003"/>
      <c r="J126" s="1003"/>
      <c r="K126" s="1003"/>
      <c r="L126" s="246"/>
      <c r="M126" s="246"/>
      <c r="N126" s="248"/>
      <c r="P126" s="246"/>
      <c r="Q126" s="246"/>
      <c r="R126" s="246"/>
    </row>
    <row r="127" spans="2:18" s="206" customFormat="1" ht="48.65" customHeight="1" x14ac:dyDescent="0.25">
      <c r="B127" s="707"/>
      <c r="C127" s="499" t="s">
        <v>1323</v>
      </c>
      <c r="D127" s="1003" t="s">
        <v>1330</v>
      </c>
      <c r="E127" s="1003"/>
      <c r="F127" s="1003"/>
      <c r="G127" s="1003"/>
      <c r="H127" s="1003"/>
      <c r="I127" s="1003"/>
      <c r="J127" s="1003"/>
      <c r="K127" s="1003"/>
      <c r="L127" s="246"/>
      <c r="M127" s="246"/>
      <c r="N127" s="248"/>
      <c r="P127" s="246"/>
      <c r="Q127" s="246"/>
      <c r="R127" s="246"/>
    </row>
    <row r="128" spans="2:18" s="206" customFormat="1" ht="76" customHeight="1" x14ac:dyDescent="0.25">
      <c r="B128" s="763" t="s">
        <v>877</v>
      </c>
      <c r="C128" s="499" t="s">
        <v>1328</v>
      </c>
      <c r="D128" s="801" t="s">
        <v>1329</v>
      </c>
      <c r="E128" s="802"/>
      <c r="F128" s="802"/>
      <c r="G128" s="802"/>
      <c r="H128" s="802"/>
      <c r="I128" s="802"/>
      <c r="J128" s="802"/>
      <c r="K128" s="803"/>
      <c r="L128" s="246"/>
      <c r="M128" s="246"/>
      <c r="N128" s="248"/>
      <c r="P128" s="246"/>
      <c r="Q128" s="246"/>
      <c r="R128" s="246"/>
    </row>
    <row r="129" spans="2:18" s="206" customFormat="1" ht="49.5" customHeight="1" x14ac:dyDescent="0.25">
      <c r="B129" s="764"/>
      <c r="C129" s="499" t="s">
        <v>1327</v>
      </c>
      <c r="D129" s="1003" t="s">
        <v>1331</v>
      </c>
      <c r="E129" s="1003"/>
      <c r="F129" s="1003"/>
      <c r="G129" s="1003"/>
      <c r="H129" s="1003"/>
      <c r="I129" s="1003"/>
      <c r="J129" s="1003"/>
      <c r="K129" s="1003"/>
      <c r="L129" s="246"/>
      <c r="M129" s="246"/>
      <c r="N129" s="248"/>
      <c r="P129" s="246"/>
      <c r="Q129" s="246"/>
      <c r="R129" s="246"/>
    </row>
    <row r="140" spans="2:18" ht="79.5" customHeight="1" x14ac:dyDescent="0.3">
      <c r="B140" s="232"/>
      <c r="C140" s="232"/>
      <c r="D140" s="232"/>
      <c r="E140" s="232"/>
      <c r="F140" s="232"/>
      <c r="G140" s="232"/>
      <c r="H140" s="232"/>
      <c r="I140" s="232"/>
      <c r="J140" s="232"/>
      <c r="K140" s="232"/>
      <c r="L140" s="232"/>
      <c r="O140" s="232"/>
      <c r="P140" s="232"/>
      <c r="Q140" s="232"/>
      <c r="R140" s="232"/>
    </row>
    <row r="141" spans="2:18" ht="14.5" hidden="1" customHeight="1" x14ac:dyDescent="0.3">
      <c r="B141" s="702" t="s">
        <v>62</v>
      </c>
      <c r="C141" s="702" t="s">
        <v>63</v>
      </c>
      <c r="D141" s="702" t="s">
        <v>67</v>
      </c>
      <c r="E141" s="209"/>
      <c r="F141" s="209"/>
      <c r="G141" s="233" t="s">
        <v>90</v>
      </c>
      <c r="H141" s="233"/>
      <c r="I141" s="233"/>
      <c r="J141" s="209"/>
      <c r="K141" s="218" t="s">
        <v>91</v>
      </c>
      <c r="L141" s="236" t="s">
        <v>64</v>
      </c>
      <c r="M141" s="234" t="s">
        <v>89</v>
      </c>
      <c r="N141" s="702" t="s">
        <v>66</v>
      </c>
    </row>
    <row r="142" spans="2:18" ht="25" hidden="1" customHeight="1" x14ac:dyDescent="0.3">
      <c r="B142" s="702"/>
      <c r="C142" s="702"/>
      <c r="D142" s="705"/>
      <c r="E142" s="1481" t="s">
        <v>69</v>
      </c>
      <c r="F142" s="1482"/>
      <c r="G142" s="1483"/>
      <c r="H142" s="1469">
        <v>2022</v>
      </c>
      <c r="I142" s="1470"/>
      <c r="J142" s="234">
        <v>2021</v>
      </c>
      <c r="K142" s="219" t="s">
        <v>91</v>
      </c>
      <c r="L142" s="237"/>
      <c r="M142" s="235"/>
      <c r="N142" s="705"/>
    </row>
    <row r="143" spans="2:18" ht="24" hidden="1" customHeight="1" x14ac:dyDescent="0.3">
      <c r="B143" s="156" t="s">
        <v>70</v>
      </c>
      <c r="C143" s="156"/>
      <c r="D143" s="156"/>
      <c r="E143" s="156"/>
      <c r="F143" s="156"/>
      <c r="G143" s="156"/>
      <c r="H143" s="156"/>
      <c r="I143" s="156"/>
      <c r="J143" s="156"/>
      <c r="K143" s="157"/>
      <c r="L143" s="156"/>
      <c r="M143" s="156"/>
      <c r="N143" s="156"/>
    </row>
    <row r="144" spans="2:18" ht="24" hidden="1" customHeight="1" x14ac:dyDescent="0.3">
      <c r="B144" s="208" t="s">
        <v>881</v>
      </c>
      <c r="C144" s="208"/>
      <c r="D144" s="156"/>
      <c r="E144" s="156"/>
      <c r="F144" s="156"/>
      <c r="G144" s="156"/>
      <c r="H144" s="156"/>
      <c r="I144" s="156"/>
      <c r="J144" s="156"/>
      <c r="K144" s="157"/>
      <c r="L144" s="156"/>
      <c r="M144" s="156"/>
      <c r="N144" s="156"/>
    </row>
    <row r="145" spans="2:14" ht="14.5" hidden="1" customHeight="1" x14ac:dyDescent="0.3">
      <c r="B145" s="1429" t="s">
        <v>882</v>
      </c>
      <c r="C145" s="1428" t="s">
        <v>883</v>
      </c>
      <c r="D145" s="162" t="s">
        <v>108</v>
      </c>
      <c r="E145" s="765" t="s">
        <v>884</v>
      </c>
      <c r="F145" s="766"/>
      <c r="G145" s="767"/>
      <c r="H145" s="765" t="s">
        <v>885</v>
      </c>
      <c r="I145" s="766"/>
      <c r="J145" s="321"/>
      <c r="K145" s="161"/>
      <c r="L145" s="224"/>
      <c r="M145" s="227" t="s">
        <v>886</v>
      </c>
      <c r="N145" s="1410" t="s">
        <v>1650</v>
      </c>
    </row>
    <row r="146" spans="2:14" ht="14.5" hidden="1" customHeight="1" x14ac:dyDescent="0.3">
      <c r="B146" s="1430"/>
      <c r="C146" s="1428"/>
      <c r="D146" s="162" t="s">
        <v>805</v>
      </c>
      <c r="E146" s="765" t="s">
        <v>887</v>
      </c>
      <c r="F146" s="766"/>
      <c r="G146" s="767"/>
      <c r="H146" s="765" t="s">
        <v>888</v>
      </c>
      <c r="I146" s="766"/>
      <c r="J146" s="321"/>
      <c r="K146" s="161"/>
      <c r="L146" s="225"/>
      <c r="M146" s="228"/>
      <c r="N146" s="1411"/>
    </row>
    <row r="147" spans="2:14" ht="28" hidden="1" x14ac:dyDescent="0.3">
      <c r="B147" s="1430"/>
      <c r="C147" s="1428"/>
      <c r="D147" s="162" t="s">
        <v>152</v>
      </c>
      <c r="E147" s="765"/>
      <c r="F147" s="766"/>
      <c r="G147" s="767"/>
      <c r="H147" s="765" t="s">
        <v>889</v>
      </c>
      <c r="I147" s="766"/>
      <c r="J147" s="321"/>
      <c r="K147" s="161"/>
      <c r="L147" s="225"/>
      <c r="M147" s="228"/>
      <c r="N147" s="1411"/>
    </row>
    <row r="148" spans="2:14" ht="14.5" hidden="1" customHeight="1" x14ac:dyDescent="0.3">
      <c r="B148" s="1430"/>
      <c r="C148" s="1428"/>
      <c r="D148" s="162" t="s">
        <v>115</v>
      </c>
      <c r="E148" s="765" t="s">
        <v>890</v>
      </c>
      <c r="F148" s="766"/>
      <c r="G148" s="767"/>
      <c r="H148" s="765"/>
      <c r="I148" s="766"/>
      <c r="J148" s="321"/>
      <c r="K148" s="161"/>
      <c r="L148" s="226"/>
      <c r="M148" s="229"/>
      <c r="N148" s="1412"/>
    </row>
    <row r="149" spans="2:14" ht="117.65" hidden="1" customHeight="1" x14ac:dyDescent="0.3">
      <c r="B149" s="1430"/>
      <c r="C149" s="1428" t="s">
        <v>891</v>
      </c>
      <c r="D149" s="162" t="s">
        <v>108</v>
      </c>
      <c r="E149" s="765" t="s">
        <v>892</v>
      </c>
      <c r="F149" s="766"/>
      <c r="G149" s="767"/>
      <c r="H149" s="765" t="s">
        <v>893</v>
      </c>
      <c r="I149" s="767"/>
      <c r="J149" s="74"/>
      <c r="K149" s="161"/>
      <c r="L149" s="221"/>
      <c r="M149" s="221"/>
      <c r="N149" s="1413" t="s">
        <v>1650</v>
      </c>
    </row>
    <row r="150" spans="2:14" ht="87" hidden="1" customHeight="1" x14ac:dyDescent="0.3">
      <c r="B150" s="1430"/>
      <c r="C150" s="1428"/>
      <c r="D150" s="162" t="s">
        <v>805</v>
      </c>
      <c r="E150" s="765" t="s">
        <v>894</v>
      </c>
      <c r="F150" s="766"/>
      <c r="G150" s="767"/>
      <c r="H150" s="765" t="s">
        <v>895</v>
      </c>
      <c r="I150" s="767"/>
      <c r="J150" s="74"/>
      <c r="K150" s="161"/>
      <c r="L150" s="222"/>
      <c r="M150" s="222"/>
      <c r="N150" s="1414"/>
    </row>
    <row r="151" spans="2:14" ht="23.15" hidden="1" customHeight="1" x14ac:dyDescent="0.3">
      <c r="B151" s="1430"/>
      <c r="C151" s="1428"/>
      <c r="D151" s="162" t="s">
        <v>152</v>
      </c>
      <c r="E151" s="765"/>
      <c r="F151" s="766"/>
      <c r="G151" s="767"/>
      <c r="H151" s="765" t="s">
        <v>896</v>
      </c>
      <c r="I151" s="767"/>
      <c r="J151" s="74"/>
      <c r="K151" s="161"/>
      <c r="L151" s="222"/>
      <c r="M151" s="222"/>
      <c r="N151" s="1414"/>
    </row>
    <row r="152" spans="2:14" ht="53.15" hidden="1" customHeight="1" x14ac:dyDescent="0.3">
      <c r="B152" s="1430"/>
      <c r="C152" s="1428"/>
      <c r="D152" s="162" t="s">
        <v>115</v>
      </c>
      <c r="E152" s="765" t="s">
        <v>897</v>
      </c>
      <c r="F152" s="766"/>
      <c r="G152" s="767"/>
      <c r="H152" s="765"/>
      <c r="I152" s="767"/>
      <c r="J152" s="74"/>
      <c r="K152" s="161"/>
      <c r="L152" s="223"/>
      <c r="M152" s="223"/>
      <c r="N152" s="1415"/>
    </row>
    <row r="153" spans="2:14" ht="126" hidden="1" customHeight="1" x14ac:dyDescent="0.3">
      <c r="B153" s="1430"/>
      <c r="C153" s="1428" t="s">
        <v>898</v>
      </c>
      <c r="D153" s="162" t="s">
        <v>108</v>
      </c>
      <c r="E153" s="765" t="s">
        <v>1651</v>
      </c>
      <c r="F153" s="766"/>
      <c r="G153" s="767"/>
      <c r="H153" s="765" t="s">
        <v>1652</v>
      </c>
      <c r="I153" s="767"/>
      <c r="J153" s="74"/>
      <c r="K153" s="161"/>
      <c r="L153" s="221"/>
      <c r="M153" s="221"/>
      <c r="N153" s="1413" t="s">
        <v>1650</v>
      </c>
    </row>
    <row r="154" spans="2:14" ht="126" hidden="1" customHeight="1" x14ac:dyDescent="0.3">
      <c r="B154" s="1430"/>
      <c r="C154" s="1428"/>
      <c r="D154" s="162" t="s">
        <v>805</v>
      </c>
      <c r="E154" s="765" t="s">
        <v>1653</v>
      </c>
      <c r="F154" s="766"/>
      <c r="G154" s="767"/>
      <c r="H154" s="765" t="s">
        <v>899</v>
      </c>
      <c r="I154" s="767"/>
      <c r="J154" s="74"/>
      <c r="K154" s="161"/>
      <c r="L154" s="222"/>
      <c r="M154" s="222"/>
      <c r="N154" s="1414"/>
    </row>
    <row r="155" spans="2:14" ht="28" hidden="1" customHeight="1" x14ac:dyDescent="0.3">
      <c r="B155" s="1430"/>
      <c r="C155" s="1428"/>
      <c r="D155" s="162" t="s">
        <v>152</v>
      </c>
      <c r="E155" s="765"/>
      <c r="F155" s="766"/>
      <c r="G155" s="767"/>
      <c r="H155" s="765" t="s">
        <v>1654</v>
      </c>
      <c r="I155" s="767"/>
      <c r="J155" s="74"/>
      <c r="K155" s="161"/>
      <c r="L155" s="222"/>
      <c r="M155" s="222"/>
      <c r="N155" s="1414"/>
    </row>
    <row r="156" spans="2:14" ht="56.15" hidden="1" customHeight="1" x14ac:dyDescent="0.3">
      <c r="B156" s="1430"/>
      <c r="C156" s="1428"/>
      <c r="D156" s="162" t="s">
        <v>115</v>
      </c>
      <c r="E156" s="765" t="s">
        <v>900</v>
      </c>
      <c r="F156" s="766"/>
      <c r="G156" s="767"/>
      <c r="H156" s="765"/>
      <c r="I156" s="767"/>
      <c r="J156" s="74"/>
      <c r="K156" s="161"/>
      <c r="L156" s="223"/>
      <c r="M156" s="223"/>
      <c r="N156" s="1415"/>
    </row>
    <row r="157" spans="2:14" ht="56.15" hidden="1" customHeight="1" x14ac:dyDescent="0.3">
      <c r="B157" s="1430"/>
      <c r="C157" s="1428" t="s">
        <v>901</v>
      </c>
      <c r="D157" s="162" t="s">
        <v>108</v>
      </c>
      <c r="E157" s="765" t="s">
        <v>1655</v>
      </c>
      <c r="F157" s="766"/>
      <c r="G157" s="767"/>
      <c r="H157" s="765"/>
      <c r="I157" s="767"/>
      <c r="J157" s="74"/>
      <c r="K157" s="161"/>
      <c r="L157" s="221"/>
      <c r="M157" s="221"/>
      <c r="N157" s="1413" t="s">
        <v>1650</v>
      </c>
    </row>
    <row r="158" spans="2:14" ht="56.15" hidden="1" customHeight="1" x14ac:dyDescent="0.3">
      <c r="B158" s="1430"/>
      <c r="C158" s="1428"/>
      <c r="D158" s="162" t="s">
        <v>805</v>
      </c>
      <c r="E158" s="765" t="s">
        <v>1656</v>
      </c>
      <c r="F158" s="766"/>
      <c r="G158" s="767"/>
      <c r="H158" s="765"/>
      <c r="I158" s="767"/>
      <c r="J158" s="74"/>
      <c r="K158" s="161"/>
      <c r="L158" s="222"/>
      <c r="M158" s="222"/>
      <c r="N158" s="1414"/>
    </row>
    <row r="159" spans="2:14" ht="14.15" hidden="1" customHeight="1" x14ac:dyDescent="0.3">
      <c r="B159" s="1430"/>
      <c r="C159" s="1428"/>
      <c r="D159" s="162" t="s">
        <v>152</v>
      </c>
      <c r="E159" s="765"/>
      <c r="F159" s="766"/>
      <c r="G159" s="767"/>
      <c r="H159" s="1465"/>
      <c r="I159" s="1466"/>
      <c r="J159" s="74"/>
      <c r="K159" s="161"/>
      <c r="L159" s="222"/>
      <c r="M159" s="222"/>
      <c r="N159" s="1414"/>
    </row>
    <row r="160" spans="2:14" ht="56.15" hidden="1" customHeight="1" x14ac:dyDescent="0.3">
      <c r="B160" s="1430"/>
      <c r="C160" s="1428"/>
      <c r="D160" s="162" t="s">
        <v>115</v>
      </c>
      <c r="E160" s="765" t="s">
        <v>902</v>
      </c>
      <c r="F160" s="766"/>
      <c r="G160" s="767"/>
      <c r="H160" s="765"/>
      <c r="I160" s="767"/>
      <c r="J160" s="74"/>
      <c r="K160" s="161"/>
      <c r="L160" s="223"/>
      <c r="M160" s="223"/>
      <c r="N160" s="1415"/>
    </row>
    <row r="161" spans="2:14" ht="42" hidden="1" customHeight="1" x14ac:dyDescent="0.3">
      <c r="B161" s="1430"/>
      <c r="C161" s="1428" t="s">
        <v>903</v>
      </c>
      <c r="D161" s="162" t="s">
        <v>108</v>
      </c>
      <c r="E161" s="765" t="s">
        <v>904</v>
      </c>
      <c r="F161" s="766"/>
      <c r="G161" s="767"/>
      <c r="H161" s="765"/>
      <c r="I161" s="767"/>
      <c r="J161" s="74"/>
      <c r="K161" s="161"/>
      <c r="L161" s="221"/>
      <c r="M161" s="221"/>
      <c r="N161" s="1413" t="s">
        <v>1650</v>
      </c>
    </row>
    <row r="162" spans="2:14" ht="70" hidden="1" customHeight="1" x14ac:dyDescent="0.3">
      <c r="B162" s="1430"/>
      <c r="C162" s="1428"/>
      <c r="D162" s="220" t="s">
        <v>805</v>
      </c>
      <c r="E162" s="1419" t="s">
        <v>905</v>
      </c>
      <c r="F162" s="1437"/>
      <c r="G162" s="1420"/>
      <c r="H162" s="1419"/>
      <c r="I162" s="1420"/>
      <c r="J162" s="326"/>
      <c r="K162" s="327"/>
      <c r="L162" s="222"/>
      <c r="M162" s="222"/>
      <c r="N162" s="1414"/>
    </row>
    <row r="163" spans="2:14" ht="14.15" hidden="1" customHeight="1" x14ac:dyDescent="0.3">
      <c r="B163" s="1430"/>
      <c r="C163" s="804"/>
      <c r="D163" s="162" t="s">
        <v>152</v>
      </c>
      <c r="E163" s="1346"/>
      <c r="F163" s="1346"/>
      <c r="G163" s="1346"/>
      <c r="H163" s="1421"/>
      <c r="I163" s="1421"/>
      <c r="J163" s="74"/>
      <c r="K163" s="161"/>
      <c r="L163" s="328"/>
      <c r="M163" s="222"/>
      <c r="N163" s="1414"/>
    </row>
    <row r="164" spans="2:14" hidden="1" x14ac:dyDescent="0.3">
      <c r="B164" s="1431"/>
      <c r="C164" s="804"/>
      <c r="D164" s="162" t="s">
        <v>115</v>
      </c>
      <c r="E164" s="1346" t="s">
        <v>906</v>
      </c>
      <c r="F164" s="1346"/>
      <c r="G164" s="1346"/>
      <c r="H164" s="1346"/>
      <c r="I164" s="1346"/>
      <c r="J164" s="74"/>
      <c r="K164" s="161"/>
      <c r="L164" s="328"/>
      <c r="M164" s="223"/>
      <c r="N164" s="1415"/>
    </row>
    <row r="165" spans="2:14" ht="24" hidden="1" customHeight="1" x14ac:dyDescent="0.3">
      <c r="B165" s="1429" t="s">
        <v>907</v>
      </c>
      <c r="C165" s="1432" t="s">
        <v>908</v>
      </c>
      <c r="D165" s="162" t="s">
        <v>108</v>
      </c>
      <c r="E165" s="1346"/>
      <c r="F165" s="1346"/>
      <c r="G165" s="1346"/>
      <c r="H165" s="1346" t="s">
        <v>1657</v>
      </c>
      <c r="I165" s="1346"/>
      <c r="J165" s="74"/>
      <c r="K165" s="161"/>
      <c r="L165" s="328"/>
      <c r="M165" s="227" t="s">
        <v>909</v>
      </c>
      <c r="N165" s="1413" t="s">
        <v>1650</v>
      </c>
    </row>
    <row r="166" spans="2:14" ht="24" hidden="1" customHeight="1" x14ac:dyDescent="0.3">
      <c r="B166" s="1430"/>
      <c r="C166" s="1433"/>
      <c r="D166" s="162" t="s">
        <v>805</v>
      </c>
      <c r="E166" s="1346" t="s">
        <v>910</v>
      </c>
      <c r="F166" s="1346"/>
      <c r="G166" s="1346"/>
      <c r="H166" s="1346" t="s">
        <v>1657</v>
      </c>
      <c r="I166" s="1346"/>
      <c r="J166" s="74"/>
      <c r="K166" s="161"/>
      <c r="L166" s="328"/>
      <c r="M166" s="228"/>
      <c r="N166" s="1414"/>
    </row>
    <row r="167" spans="2:14" ht="24" hidden="1" customHeight="1" x14ac:dyDescent="0.3">
      <c r="B167" s="1430"/>
      <c r="C167" s="1433"/>
      <c r="D167" s="162" t="s">
        <v>152</v>
      </c>
      <c r="E167" s="1346"/>
      <c r="F167" s="1346"/>
      <c r="G167" s="1346"/>
      <c r="H167" s="1346" t="s">
        <v>1657</v>
      </c>
      <c r="I167" s="1346"/>
      <c r="J167" s="74"/>
      <c r="K167" s="161"/>
      <c r="L167" s="328"/>
      <c r="M167" s="228"/>
      <c r="N167" s="1414"/>
    </row>
    <row r="168" spans="2:14" ht="24" hidden="1" customHeight="1" x14ac:dyDescent="0.3">
      <c r="B168" s="1430"/>
      <c r="C168" s="1434"/>
      <c r="D168" s="162" t="s">
        <v>115</v>
      </c>
      <c r="E168" s="1346" t="s">
        <v>911</v>
      </c>
      <c r="F168" s="1346"/>
      <c r="G168" s="1346"/>
      <c r="H168" s="1346"/>
      <c r="I168" s="1346"/>
      <c r="J168" s="74"/>
      <c r="K168" s="161"/>
      <c r="L168" s="328"/>
      <c r="M168" s="228"/>
      <c r="N168" s="1415"/>
    </row>
    <row r="169" spans="2:14" ht="24" hidden="1" customHeight="1" x14ac:dyDescent="0.3">
      <c r="B169" s="1430"/>
      <c r="C169" s="1419" t="s">
        <v>912</v>
      </c>
      <c r="D169" s="162" t="s">
        <v>108</v>
      </c>
      <c r="E169" s="1346"/>
      <c r="F169" s="1346"/>
      <c r="G169" s="1346"/>
      <c r="H169" s="1421"/>
      <c r="I169" s="1421"/>
      <c r="J169" s="74"/>
      <c r="K169" s="161"/>
      <c r="L169" s="328"/>
      <c r="M169" s="228"/>
      <c r="N169" s="1416" t="s">
        <v>1650</v>
      </c>
    </row>
    <row r="170" spans="2:14" ht="24" hidden="1" customHeight="1" x14ac:dyDescent="0.3">
      <c r="B170" s="1430"/>
      <c r="C170" s="1435"/>
      <c r="D170" s="162" t="s">
        <v>805</v>
      </c>
      <c r="E170" s="1346" t="s">
        <v>1658</v>
      </c>
      <c r="F170" s="1346"/>
      <c r="G170" s="1346"/>
      <c r="H170" s="1346"/>
      <c r="I170" s="1346"/>
      <c r="J170" s="74"/>
      <c r="K170" s="161"/>
      <c r="L170" s="328"/>
      <c r="M170" s="228"/>
      <c r="N170" s="1417"/>
    </row>
    <row r="171" spans="2:14" ht="24" hidden="1" customHeight="1" x14ac:dyDescent="0.3">
      <c r="B171" s="1430"/>
      <c r="C171" s="1435"/>
      <c r="D171" s="162" t="s">
        <v>152</v>
      </c>
      <c r="E171" s="1346"/>
      <c r="F171" s="1346"/>
      <c r="G171" s="1346"/>
      <c r="H171" s="1421"/>
      <c r="I171" s="1421"/>
      <c r="J171" s="74"/>
      <c r="K171" s="161"/>
      <c r="L171" s="328"/>
      <c r="M171" s="228"/>
      <c r="N171" s="1417"/>
    </row>
    <row r="172" spans="2:14" ht="24" hidden="1" customHeight="1" x14ac:dyDescent="0.3">
      <c r="B172" s="1430"/>
      <c r="C172" s="1436"/>
      <c r="D172" s="162" t="s">
        <v>115</v>
      </c>
      <c r="E172" s="1346"/>
      <c r="F172" s="1346"/>
      <c r="G172" s="1346"/>
      <c r="H172" s="1421"/>
      <c r="I172" s="1421"/>
      <c r="J172" s="74"/>
      <c r="K172" s="161"/>
      <c r="L172" s="328"/>
      <c r="M172" s="228"/>
      <c r="N172" s="1418"/>
    </row>
    <row r="173" spans="2:14" ht="24" hidden="1" customHeight="1" x14ac:dyDescent="0.3">
      <c r="B173" s="1430"/>
      <c r="C173" s="1419" t="s">
        <v>1659</v>
      </c>
      <c r="D173" s="162" t="s">
        <v>108</v>
      </c>
      <c r="E173" s="1346"/>
      <c r="F173" s="1346"/>
      <c r="G173" s="1346"/>
      <c r="H173" s="1421"/>
      <c r="I173" s="1421"/>
      <c r="J173" s="74"/>
      <c r="K173" s="161"/>
      <c r="L173" s="328"/>
      <c r="M173" s="228"/>
      <c r="N173" s="1416" t="s">
        <v>1650</v>
      </c>
    </row>
    <row r="174" spans="2:14" ht="24" hidden="1" customHeight="1" x14ac:dyDescent="0.3">
      <c r="B174" s="1430"/>
      <c r="C174" s="1435"/>
      <c r="D174" s="162" t="s">
        <v>805</v>
      </c>
      <c r="E174" s="1346"/>
      <c r="F174" s="1346"/>
      <c r="G174" s="1346"/>
      <c r="H174" s="1421"/>
      <c r="I174" s="1421"/>
      <c r="J174" s="74"/>
      <c r="K174" s="161"/>
      <c r="L174" s="328"/>
      <c r="M174" s="228"/>
      <c r="N174" s="1417"/>
    </row>
    <row r="175" spans="2:14" ht="24" hidden="1" customHeight="1" x14ac:dyDescent="0.3">
      <c r="B175" s="1430"/>
      <c r="C175" s="1435"/>
      <c r="D175" s="162" t="s">
        <v>152</v>
      </c>
      <c r="E175" s="1346"/>
      <c r="F175" s="1346"/>
      <c r="G175" s="1346"/>
      <c r="H175" s="1421"/>
      <c r="I175" s="1421"/>
      <c r="J175" s="74"/>
      <c r="K175" s="161"/>
      <c r="L175" s="328"/>
      <c r="M175" s="228"/>
      <c r="N175" s="1417"/>
    </row>
    <row r="176" spans="2:14" ht="24" hidden="1" customHeight="1" x14ac:dyDescent="0.3">
      <c r="B176" s="1431"/>
      <c r="C176" s="1436"/>
      <c r="D176" s="162" t="s">
        <v>115</v>
      </c>
      <c r="E176" s="1346"/>
      <c r="F176" s="1346"/>
      <c r="G176" s="1346"/>
      <c r="H176" s="1421"/>
      <c r="I176" s="1421"/>
      <c r="J176" s="74"/>
      <c r="K176" s="161"/>
      <c r="L176" s="328"/>
      <c r="M176" s="229"/>
      <c r="N176" s="1418"/>
    </row>
    <row r="177" spans="2:18" ht="98.25" hidden="1" customHeight="1" x14ac:dyDescent="0.3">
      <c r="B177" s="93" t="s">
        <v>872</v>
      </c>
      <c r="C177" s="322" t="s">
        <v>913</v>
      </c>
      <c r="D177" s="9"/>
      <c r="E177" s="1016"/>
      <c r="F177" s="1016"/>
      <c r="G177" s="1016"/>
      <c r="H177" s="1016" t="s">
        <v>914</v>
      </c>
      <c r="I177" s="1016"/>
      <c r="J177" s="74"/>
      <c r="K177" s="74"/>
      <c r="L177" s="74"/>
      <c r="M177" s="9" t="s">
        <v>914</v>
      </c>
      <c r="N177" s="9" t="s">
        <v>576</v>
      </c>
    </row>
    <row r="178" spans="2:18" ht="33" hidden="1" customHeight="1" x14ac:dyDescent="0.3">
      <c r="B178" s="208" t="s">
        <v>915</v>
      </c>
      <c r="C178" s="208"/>
      <c r="D178" s="28"/>
      <c r="E178" s="28"/>
      <c r="F178" s="28"/>
      <c r="G178" s="28"/>
      <c r="H178" s="28"/>
      <c r="I178" s="28"/>
      <c r="J178" s="28"/>
      <c r="K178" s="28"/>
      <c r="L178" s="28"/>
      <c r="M178" s="208"/>
      <c r="N178" s="208"/>
      <c r="O178" s="208"/>
    </row>
    <row r="179" spans="2:18" ht="14.15" hidden="1" customHeight="1" x14ac:dyDescent="0.3">
      <c r="B179" s="735" t="s">
        <v>878</v>
      </c>
      <c r="C179" s="1400" t="s">
        <v>916</v>
      </c>
      <c r="D179" s="9" t="s">
        <v>108</v>
      </c>
      <c r="E179" s="1016" t="s">
        <v>917</v>
      </c>
      <c r="F179" s="1016"/>
      <c r="G179" s="1016"/>
      <c r="H179" s="9"/>
      <c r="I179" s="9"/>
      <c r="J179" s="9"/>
      <c r="K179" s="9"/>
      <c r="L179" s="9"/>
      <c r="M179" s="740"/>
      <c r="N179" s="773" t="s">
        <v>918</v>
      </c>
      <c r="O179" s="773" t="s">
        <v>919</v>
      </c>
    </row>
    <row r="180" spans="2:18" hidden="1" x14ac:dyDescent="0.3">
      <c r="B180" s="736"/>
      <c r="C180" s="1401"/>
      <c r="D180" s="9" t="s">
        <v>109</v>
      </c>
      <c r="E180" s="1016"/>
      <c r="F180" s="1016"/>
      <c r="G180" s="1016"/>
      <c r="H180" s="1016"/>
      <c r="I180" s="1016"/>
      <c r="J180" s="9"/>
      <c r="K180" s="9"/>
      <c r="L180" s="9"/>
      <c r="M180" s="741"/>
      <c r="N180" s="774"/>
      <c r="O180" s="774"/>
    </row>
    <row r="181" spans="2:18" ht="28.5" hidden="1" customHeight="1" x14ac:dyDescent="0.3">
      <c r="B181" s="737"/>
      <c r="C181" s="1402"/>
      <c r="D181" s="9" t="s">
        <v>115</v>
      </c>
      <c r="E181" s="1016"/>
      <c r="F181" s="1016"/>
      <c r="G181" s="1016"/>
      <c r="H181" s="1016"/>
      <c r="I181" s="1016"/>
      <c r="J181" s="9"/>
      <c r="K181" s="9"/>
      <c r="L181" s="9"/>
      <c r="M181" s="742"/>
      <c r="N181" s="933"/>
      <c r="O181" s="933"/>
    </row>
    <row r="182" spans="2:18" ht="70" hidden="1" customHeight="1" x14ac:dyDescent="0.3">
      <c r="B182" s="735" t="s">
        <v>920</v>
      </c>
      <c r="C182" s="1400" t="s">
        <v>921</v>
      </c>
      <c r="D182" s="9" t="s">
        <v>108</v>
      </c>
      <c r="E182" s="1016" t="s">
        <v>922</v>
      </c>
      <c r="F182" s="1016"/>
      <c r="G182" s="1016"/>
      <c r="H182" s="1016"/>
      <c r="I182" s="1016"/>
      <c r="J182" s="9"/>
      <c r="K182" s="9"/>
      <c r="L182" s="9"/>
      <c r="M182" s="740"/>
      <c r="N182" s="773" t="s">
        <v>923</v>
      </c>
      <c r="O182" s="773" t="s">
        <v>919</v>
      </c>
    </row>
    <row r="183" spans="2:18" ht="112" hidden="1" customHeight="1" x14ac:dyDescent="0.3">
      <c r="B183" s="736"/>
      <c r="C183" s="1401"/>
      <c r="D183" s="9" t="s">
        <v>109</v>
      </c>
      <c r="E183" s="1016" t="s">
        <v>924</v>
      </c>
      <c r="F183" s="1016"/>
      <c r="G183" s="1016"/>
      <c r="H183" s="1016"/>
      <c r="I183" s="1016"/>
      <c r="J183" s="9"/>
      <c r="K183" s="9"/>
      <c r="L183" s="9"/>
      <c r="M183" s="741"/>
      <c r="N183" s="774"/>
      <c r="O183" s="774"/>
    </row>
    <row r="184" spans="2:18" ht="70" hidden="1" customHeight="1" x14ac:dyDescent="0.3">
      <c r="B184" s="737"/>
      <c r="C184" s="1402"/>
      <c r="D184" s="9" t="s">
        <v>115</v>
      </c>
      <c r="E184" s="1016" t="s">
        <v>925</v>
      </c>
      <c r="F184" s="1016"/>
      <c r="G184" s="1016"/>
      <c r="H184" s="1016"/>
      <c r="I184" s="1016"/>
      <c r="J184" s="9"/>
      <c r="K184" s="9"/>
      <c r="L184" s="9"/>
      <c r="M184" s="742"/>
      <c r="N184" s="933"/>
      <c r="O184" s="933"/>
    </row>
    <row r="185" spans="2:18" ht="24" hidden="1" customHeight="1" x14ac:dyDescent="0.3">
      <c r="B185" s="755" t="s">
        <v>926</v>
      </c>
      <c r="C185" s="755"/>
      <c r="D185" s="28"/>
      <c r="E185" s="28"/>
      <c r="F185" s="28"/>
      <c r="G185" s="28"/>
      <c r="H185" s="28"/>
      <c r="I185" s="28"/>
      <c r="J185" s="28"/>
      <c r="K185" s="28"/>
      <c r="L185" s="28"/>
      <c r="M185" s="28"/>
      <c r="N185" s="28"/>
      <c r="O185" s="28"/>
    </row>
    <row r="186" spans="2:18" ht="129.65" hidden="1" customHeight="1" x14ac:dyDescent="0.3">
      <c r="B186" s="739" t="s">
        <v>847</v>
      </c>
      <c r="C186" s="1400" t="s">
        <v>927</v>
      </c>
      <c r="D186" s="9" t="s">
        <v>108</v>
      </c>
      <c r="E186" s="1016" t="s">
        <v>928</v>
      </c>
      <c r="F186" s="1016"/>
      <c r="G186" s="1016"/>
      <c r="H186" s="1016" t="s">
        <v>929</v>
      </c>
      <c r="I186" s="1016"/>
      <c r="J186" s="74"/>
      <c r="K186" s="9"/>
      <c r="L186" s="9"/>
      <c r="M186" s="773"/>
      <c r="N186" s="773" t="s">
        <v>909</v>
      </c>
      <c r="O186" s="773" t="s">
        <v>930</v>
      </c>
      <c r="P186" s="9"/>
      <c r="Q186" s="9"/>
      <c r="R186" s="9"/>
    </row>
    <row r="187" spans="2:18" ht="123" hidden="1" customHeight="1" x14ac:dyDescent="0.3">
      <c r="B187" s="739"/>
      <c r="C187" s="1401"/>
      <c r="D187" s="9" t="s">
        <v>109</v>
      </c>
      <c r="E187" s="1016" t="s">
        <v>931</v>
      </c>
      <c r="F187" s="1016"/>
      <c r="G187" s="1016"/>
      <c r="H187" s="1016" t="s">
        <v>932</v>
      </c>
      <c r="I187" s="1016"/>
      <c r="J187" s="74"/>
      <c r="K187" s="9"/>
      <c r="L187" s="9"/>
      <c r="M187" s="774"/>
      <c r="N187" s="774"/>
      <c r="O187" s="774"/>
      <c r="P187" s="9"/>
      <c r="Q187" s="9"/>
      <c r="R187" s="9"/>
    </row>
    <row r="188" spans="2:18" ht="113.15" hidden="1" customHeight="1" x14ac:dyDescent="0.3">
      <c r="B188" s="739"/>
      <c r="C188" s="1401"/>
      <c r="D188" s="9" t="s">
        <v>152</v>
      </c>
      <c r="E188" s="1016"/>
      <c r="F188" s="1016"/>
      <c r="G188" s="1016"/>
      <c r="H188" s="1016" t="s">
        <v>933</v>
      </c>
      <c r="I188" s="1016"/>
      <c r="J188" s="74"/>
      <c r="K188" s="9"/>
      <c r="L188" s="9"/>
      <c r="M188" s="774"/>
      <c r="N188" s="774"/>
      <c r="O188" s="774"/>
      <c r="P188" s="77"/>
      <c r="Q188" s="77"/>
      <c r="R188" s="77"/>
    </row>
    <row r="189" spans="2:18" ht="139" hidden="1" customHeight="1" x14ac:dyDescent="0.3">
      <c r="B189" s="739"/>
      <c r="C189" s="1402"/>
      <c r="D189" s="9" t="s">
        <v>115</v>
      </c>
      <c r="E189" s="1016" t="s">
        <v>934</v>
      </c>
      <c r="F189" s="1016"/>
      <c r="G189" s="1016"/>
      <c r="H189" s="1016"/>
      <c r="I189" s="1016"/>
      <c r="J189" s="9"/>
      <c r="K189" s="9"/>
      <c r="L189" s="9"/>
      <c r="M189" s="933"/>
      <c r="N189" s="933"/>
      <c r="O189" s="933"/>
    </row>
    <row r="190" spans="2:18" ht="129.65" hidden="1" customHeight="1" x14ac:dyDescent="0.3">
      <c r="B190" s="739" t="s">
        <v>847</v>
      </c>
      <c r="C190" s="1400" t="s">
        <v>935</v>
      </c>
      <c r="D190" s="9" t="s">
        <v>108</v>
      </c>
      <c r="E190" s="1016" t="s">
        <v>936</v>
      </c>
      <c r="F190" s="1016"/>
      <c r="G190" s="1016"/>
      <c r="H190" s="1016" t="s">
        <v>937</v>
      </c>
      <c r="I190" s="1016"/>
      <c r="J190" s="74"/>
      <c r="K190" s="9"/>
      <c r="L190" s="9"/>
      <c r="M190" s="773"/>
      <c r="N190" s="773" t="s">
        <v>909</v>
      </c>
      <c r="O190" s="773" t="s">
        <v>930</v>
      </c>
      <c r="P190" s="9"/>
      <c r="Q190" s="9"/>
      <c r="R190" s="9"/>
    </row>
    <row r="191" spans="2:18" ht="123" hidden="1" customHeight="1" x14ac:dyDescent="0.3">
      <c r="B191" s="739"/>
      <c r="C191" s="1401"/>
      <c r="D191" s="9" t="s">
        <v>109</v>
      </c>
      <c r="E191" s="1016" t="s">
        <v>938</v>
      </c>
      <c r="F191" s="1016"/>
      <c r="G191" s="1016"/>
      <c r="H191" s="1016" t="s">
        <v>939</v>
      </c>
      <c r="I191" s="1016"/>
      <c r="J191" s="74"/>
      <c r="K191" s="9"/>
      <c r="L191" s="9"/>
      <c r="M191" s="774"/>
      <c r="N191" s="774"/>
      <c r="O191" s="774"/>
      <c r="P191" s="9"/>
      <c r="Q191" s="9"/>
      <c r="R191" s="9"/>
    </row>
    <row r="192" spans="2:18" ht="113.15" hidden="1" customHeight="1" x14ac:dyDescent="0.3">
      <c r="B192" s="739"/>
      <c r="C192" s="1401"/>
      <c r="D192" s="9" t="s">
        <v>152</v>
      </c>
      <c r="E192" s="1016"/>
      <c r="F192" s="1016"/>
      <c r="G192" s="1016"/>
      <c r="H192" s="1016" t="s">
        <v>940</v>
      </c>
      <c r="I192" s="1016"/>
      <c r="J192" s="74"/>
      <c r="K192" s="9"/>
      <c r="L192" s="9"/>
      <c r="M192" s="774"/>
      <c r="N192" s="774"/>
      <c r="O192" s="774"/>
      <c r="P192" s="77"/>
      <c r="Q192" s="77"/>
      <c r="R192" s="77"/>
    </row>
    <row r="193" spans="2:15" ht="139" hidden="1" customHeight="1" x14ac:dyDescent="0.3">
      <c r="B193" s="739"/>
      <c r="C193" s="1402"/>
      <c r="D193" s="9" t="s">
        <v>115</v>
      </c>
      <c r="E193" s="1016" t="s">
        <v>941</v>
      </c>
      <c r="F193" s="1016"/>
      <c r="G193" s="1016"/>
      <c r="H193" s="1016"/>
      <c r="I193" s="1016"/>
      <c r="J193" s="9"/>
      <c r="K193" s="9"/>
      <c r="L193" s="9"/>
      <c r="M193" s="933"/>
      <c r="N193" s="933"/>
      <c r="O193" s="933"/>
    </row>
    <row r="194" spans="2:15" ht="145" hidden="1" customHeight="1" x14ac:dyDescent="0.3">
      <c r="B194" s="739" t="s">
        <v>866</v>
      </c>
      <c r="C194" s="1438" t="s">
        <v>942</v>
      </c>
      <c r="D194" s="9" t="s">
        <v>108</v>
      </c>
      <c r="E194" s="1441" t="s">
        <v>943</v>
      </c>
      <c r="F194" s="1441"/>
      <c r="G194" s="1441"/>
      <c r="H194" s="1016" t="s">
        <v>944</v>
      </c>
      <c r="I194" s="1016"/>
      <c r="J194" s="74"/>
      <c r="K194" s="9"/>
      <c r="L194" s="9"/>
      <c r="M194" s="958"/>
      <c r="N194" s="773" t="s">
        <v>930</v>
      </c>
    </row>
    <row r="195" spans="2:15" ht="136.5" hidden="1" customHeight="1" x14ac:dyDescent="0.3">
      <c r="B195" s="739"/>
      <c r="C195" s="1439"/>
      <c r="D195" s="9" t="s">
        <v>109</v>
      </c>
      <c r="E195" s="1441" t="s">
        <v>1660</v>
      </c>
      <c r="F195" s="1441"/>
      <c r="G195" s="1441"/>
      <c r="H195" s="1016" t="s">
        <v>1661</v>
      </c>
      <c r="I195" s="1016"/>
      <c r="J195" s="74"/>
      <c r="K195" s="9"/>
      <c r="L195" s="9"/>
      <c r="M195" s="959"/>
      <c r="N195" s="774"/>
    </row>
    <row r="196" spans="2:15" ht="93.65" hidden="1" customHeight="1" x14ac:dyDescent="0.3">
      <c r="B196" s="739"/>
      <c r="C196" s="1439"/>
      <c r="D196" s="9" t="s">
        <v>152</v>
      </c>
      <c r="E196" s="1016"/>
      <c r="F196" s="1016"/>
      <c r="G196" s="1016"/>
      <c r="H196" s="1016" t="s">
        <v>1662</v>
      </c>
      <c r="I196" s="1016"/>
      <c r="J196" s="74"/>
      <c r="K196" s="9"/>
      <c r="L196" s="9"/>
      <c r="M196" s="959"/>
      <c r="N196" s="774"/>
    </row>
    <row r="197" spans="2:15" ht="58.5" hidden="1" customHeight="1" x14ac:dyDescent="0.3">
      <c r="B197" s="739"/>
      <c r="C197" s="1440"/>
      <c r="D197" s="9" t="s">
        <v>115</v>
      </c>
      <c r="E197" s="1016" t="s">
        <v>945</v>
      </c>
      <c r="F197" s="1016"/>
      <c r="G197" s="1016"/>
      <c r="H197" s="1016"/>
      <c r="I197" s="1016"/>
      <c r="J197" s="74"/>
      <c r="K197" s="9"/>
      <c r="L197" s="9"/>
      <c r="M197" s="960"/>
      <c r="N197" s="933"/>
    </row>
    <row r="198" spans="2:15" ht="213.65" hidden="1" customHeight="1" x14ac:dyDescent="0.3">
      <c r="B198" s="739" t="s">
        <v>946</v>
      </c>
      <c r="C198" s="1438" t="s">
        <v>947</v>
      </c>
      <c r="D198" s="9" t="s">
        <v>108</v>
      </c>
      <c r="E198" s="1016" t="s">
        <v>948</v>
      </c>
      <c r="F198" s="1016"/>
      <c r="G198" s="1016"/>
      <c r="H198" s="1016" t="s">
        <v>949</v>
      </c>
      <c r="I198" s="1016"/>
      <c r="J198" s="74"/>
      <c r="K198" s="9"/>
      <c r="L198" s="9"/>
      <c r="M198" s="958"/>
      <c r="N198" s="773" t="s">
        <v>950</v>
      </c>
      <c r="O198" s="773" t="s">
        <v>930</v>
      </c>
    </row>
    <row r="199" spans="2:15" ht="104.5" hidden="1" customHeight="1" x14ac:dyDescent="0.3">
      <c r="B199" s="739"/>
      <c r="C199" s="1439"/>
      <c r="D199" s="9" t="s">
        <v>109</v>
      </c>
      <c r="E199" s="1016" t="s">
        <v>951</v>
      </c>
      <c r="F199" s="1016"/>
      <c r="G199" s="1016"/>
      <c r="H199" s="1016" t="s">
        <v>952</v>
      </c>
      <c r="I199" s="1016"/>
      <c r="J199" s="74"/>
      <c r="K199" s="9"/>
      <c r="L199" s="9"/>
      <c r="M199" s="959"/>
      <c r="N199" s="774"/>
      <c r="O199" s="774"/>
    </row>
    <row r="200" spans="2:15" ht="118.5" hidden="1" customHeight="1" x14ac:dyDescent="0.3">
      <c r="B200" s="739"/>
      <c r="C200" s="1439"/>
      <c r="D200" s="9" t="s">
        <v>152</v>
      </c>
      <c r="E200" s="1016"/>
      <c r="F200" s="1016"/>
      <c r="G200" s="1016"/>
      <c r="H200" s="1016" t="s">
        <v>953</v>
      </c>
      <c r="I200" s="1016"/>
      <c r="J200" s="74"/>
      <c r="K200" s="9"/>
      <c r="L200" s="9"/>
      <c r="M200" s="959"/>
      <c r="N200" s="774"/>
      <c r="O200" s="774"/>
    </row>
    <row r="201" spans="2:15" ht="102.65" hidden="1" customHeight="1" x14ac:dyDescent="0.3">
      <c r="B201" s="739"/>
      <c r="C201" s="1440"/>
      <c r="D201" s="9" t="s">
        <v>115</v>
      </c>
      <c r="E201" s="1016" t="s">
        <v>954</v>
      </c>
      <c r="F201" s="1016"/>
      <c r="G201" s="1016"/>
      <c r="H201" s="1016"/>
      <c r="I201" s="1016"/>
      <c r="J201" s="74"/>
      <c r="K201" s="9"/>
      <c r="L201" s="9"/>
      <c r="M201" s="960"/>
      <c r="N201" s="933"/>
      <c r="O201" s="933"/>
    </row>
    <row r="202" spans="2:15" ht="24" hidden="1" customHeight="1" x14ac:dyDescent="0.3">
      <c r="B202" s="208" t="s">
        <v>955</v>
      </c>
      <c r="C202" s="208"/>
      <c r="D202" s="28"/>
      <c r="E202" s="28"/>
      <c r="F202" s="28"/>
      <c r="G202" s="28"/>
      <c r="H202" s="28"/>
      <c r="I202" s="28"/>
      <c r="J202" s="28"/>
      <c r="K202" s="28"/>
      <c r="L202" s="28"/>
      <c r="M202" s="208"/>
      <c r="N202" s="208"/>
      <c r="O202" s="208"/>
    </row>
    <row r="203" spans="2:15" ht="154" hidden="1" customHeight="1" x14ac:dyDescent="0.3">
      <c r="B203" s="739" t="s">
        <v>875</v>
      </c>
      <c r="C203" s="1438" t="s">
        <v>956</v>
      </c>
      <c r="D203" s="9" t="s">
        <v>108</v>
      </c>
      <c r="E203" s="1016" t="s">
        <v>957</v>
      </c>
      <c r="F203" s="1016"/>
      <c r="G203" s="1016"/>
      <c r="H203" s="1016" t="s">
        <v>958</v>
      </c>
      <c r="I203" s="1016"/>
      <c r="J203" s="74"/>
      <c r="K203" s="9"/>
      <c r="L203" s="9"/>
      <c r="M203" s="958"/>
      <c r="N203" s="773" t="s">
        <v>914</v>
      </c>
      <c r="O203" s="773" t="s">
        <v>959</v>
      </c>
    </row>
    <row r="204" spans="2:15" ht="266.14999999999998" hidden="1" customHeight="1" x14ac:dyDescent="0.3">
      <c r="B204" s="739"/>
      <c r="C204" s="1439"/>
      <c r="D204" s="9" t="s">
        <v>109</v>
      </c>
      <c r="E204" s="1016" t="s">
        <v>960</v>
      </c>
      <c r="F204" s="1016"/>
      <c r="G204" s="1016"/>
      <c r="H204" s="1016" t="s">
        <v>961</v>
      </c>
      <c r="I204" s="1016"/>
      <c r="J204" s="74"/>
      <c r="K204" s="9"/>
      <c r="L204" s="9"/>
      <c r="M204" s="959"/>
      <c r="N204" s="774"/>
      <c r="O204" s="774"/>
    </row>
    <row r="205" spans="2:15" ht="28" hidden="1" x14ac:dyDescent="0.3">
      <c r="B205" s="739"/>
      <c r="C205" s="1439"/>
      <c r="D205" s="9" t="s">
        <v>152</v>
      </c>
      <c r="E205" s="1016"/>
      <c r="F205" s="1016"/>
      <c r="G205" s="1016"/>
      <c r="H205" s="1016" t="s">
        <v>1663</v>
      </c>
      <c r="I205" s="1016"/>
      <c r="J205" s="74"/>
      <c r="K205" s="9"/>
      <c r="L205" s="9"/>
      <c r="M205" s="959"/>
      <c r="N205" s="774"/>
      <c r="O205" s="774"/>
    </row>
    <row r="206" spans="2:15" ht="28" hidden="1" customHeight="1" x14ac:dyDescent="0.3">
      <c r="B206" s="739"/>
      <c r="C206" s="1440"/>
      <c r="D206" s="9" t="s">
        <v>115</v>
      </c>
      <c r="E206" s="1016" t="s">
        <v>209</v>
      </c>
      <c r="F206" s="1016"/>
      <c r="G206" s="1016"/>
      <c r="H206" s="1016"/>
      <c r="I206" s="1016"/>
      <c r="J206" s="9"/>
      <c r="K206" s="9"/>
      <c r="L206" s="9"/>
      <c r="M206" s="960"/>
      <c r="N206" s="933"/>
      <c r="O206" s="933"/>
    </row>
    <row r="207" spans="2:15" ht="24" hidden="1" customHeight="1" x14ac:dyDescent="0.3">
      <c r="B207" s="313" t="s">
        <v>962</v>
      </c>
      <c r="C207" s="313"/>
      <c r="D207" s="329"/>
      <c r="E207" s="1405"/>
      <c r="F207" s="1406"/>
      <c r="G207" s="1407"/>
      <c r="H207" s="1405"/>
      <c r="I207" s="1407"/>
      <c r="J207" s="329"/>
      <c r="K207" s="329"/>
      <c r="L207" s="28"/>
      <c r="M207" s="313"/>
      <c r="N207" s="313"/>
      <c r="O207" s="313"/>
    </row>
    <row r="208" spans="2:15" ht="28" hidden="1" x14ac:dyDescent="0.3">
      <c r="B208" s="22" t="s">
        <v>92</v>
      </c>
      <c r="C208" s="323" t="s">
        <v>186</v>
      </c>
      <c r="D208" s="9"/>
      <c r="E208" s="1385"/>
      <c r="F208" s="723"/>
      <c r="G208" s="724"/>
      <c r="H208" s="1385"/>
      <c r="I208" s="724"/>
      <c r="J208" s="9"/>
      <c r="K208" s="9"/>
      <c r="L208" s="9"/>
      <c r="M208" s="9"/>
      <c r="N208" s="9" t="s">
        <v>914</v>
      </c>
      <c r="O208" s="9"/>
    </row>
    <row r="209" spans="2:15" ht="56" hidden="1" x14ac:dyDescent="0.3">
      <c r="B209" s="22"/>
      <c r="C209" s="323"/>
      <c r="D209" s="9" t="s">
        <v>108</v>
      </c>
      <c r="E209" s="1385" t="s">
        <v>1664</v>
      </c>
      <c r="F209" s="723"/>
      <c r="G209" s="724"/>
      <c r="H209" s="1385"/>
      <c r="I209" s="724"/>
      <c r="J209" s="9"/>
      <c r="K209" s="9"/>
      <c r="L209" s="9"/>
      <c r="M209" s="9"/>
      <c r="N209" s="9"/>
      <c r="O209" s="9" t="s">
        <v>963</v>
      </c>
    </row>
    <row r="210" spans="2:15" ht="56" hidden="1" x14ac:dyDescent="0.3">
      <c r="B210" s="22"/>
      <c r="C210" s="323"/>
      <c r="D210" s="9" t="s">
        <v>109</v>
      </c>
      <c r="E210" s="1385" t="s">
        <v>1665</v>
      </c>
      <c r="F210" s="723"/>
      <c r="G210" s="724"/>
      <c r="H210" s="1385"/>
      <c r="I210" s="724"/>
      <c r="J210" s="9"/>
      <c r="K210" s="9"/>
      <c r="L210" s="9"/>
      <c r="M210" s="9"/>
      <c r="N210" s="9"/>
      <c r="O210" s="9" t="s">
        <v>963</v>
      </c>
    </row>
    <row r="211" spans="2:15" ht="56" hidden="1" x14ac:dyDescent="0.3">
      <c r="B211" s="22"/>
      <c r="C211" s="323"/>
      <c r="D211" s="9" t="s">
        <v>115</v>
      </c>
      <c r="E211" s="1385" t="s">
        <v>1666</v>
      </c>
      <c r="F211" s="723"/>
      <c r="G211" s="724"/>
      <c r="H211" s="1385"/>
      <c r="I211" s="724"/>
      <c r="J211" s="9"/>
      <c r="K211" s="9"/>
      <c r="L211" s="9"/>
      <c r="N211" s="9"/>
      <c r="O211" s="9" t="s">
        <v>963</v>
      </c>
    </row>
    <row r="212" spans="2:15" ht="42" hidden="1" x14ac:dyDescent="0.3">
      <c r="B212" s="739" t="s">
        <v>964</v>
      </c>
      <c r="C212" s="1463" t="s">
        <v>965</v>
      </c>
      <c r="D212" s="9" t="s">
        <v>108</v>
      </c>
      <c r="E212" s="1016"/>
      <c r="F212" s="1016"/>
      <c r="G212" s="1016"/>
      <c r="H212" s="1016" t="s">
        <v>449</v>
      </c>
      <c r="I212" s="1016"/>
      <c r="J212" s="74"/>
      <c r="K212" s="9"/>
      <c r="L212" s="9" t="s">
        <v>480</v>
      </c>
      <c r="M212" s="1353"/>
      <c r="N212" s="1016" t="s">
        <v>909</v>
      </c>
      <c r="O212" s="1016" t="s">
        <v>966</v>
      </c>
    </row>
    <row r="213" spans="2:15" ht="112" hidden="1" customHeight="1" x14ac:dyDescent="0.3">
      <c r="B213" s="739"/>
      <c r="C213" s="1468"/>
      <c r="D213" s="9" t="s">
        <v>109</v>
      </c>
      <c r="E213" s="1016" t="s">
        <v>967</v>
      </c>
      <c r="F213" s="1016"/>
      <c r="G213" s="1016"/>
      <c r="H213" s="1016" t="s">
        <v>968</v>
      </c>
      <c r="I213" s="1016"/>
      <c r="J213" s="74"/>
      <c r="K213" s="9"/>
      <c r="L213" s="9"/>
      <c r="M213" s="1353"/>
      <c r="N213" s="1016"/>
      <c r="O213" s="1016"/>
    </row>
    <row r="214" spans="2:15" ht="56.15" hidden="1" customHeight="1" x14ac:dyDescent="0.3">
      <c r="B214" s="739"/>
      <c r="C214" s="1468"/>
      <c r="D214" s="9" t="s">
        <v>152</v>
      </c>
      <c r="E214" s="1016"/>
      <c r="F214" s="1016"/>
      <c r="G214" s="1016"/>
      <c r="H214" s="1016" t="s">
        <v>969</v>
      </c>
      <c r="I214" s="1016"/>
      <c r="J214" s="74"/>
      <c r="K214" s="9"/>
      <c r="L214" s="9"/>
      <c r="M214" s="1353"/>
      <c r="N214" s="1016"/>
      <c r="O214" s="1016"/>
    </row>
    <row r="215" spans="2:15" ht="112" hidden="1" customHeight="1" x14ac:dyDescent="0.3">
      <c r="B215" s="739"/>
      <c r="C215" s="1468"/>
      <c r="D215" s="9" t="s">
        <v>115</v>
      </c>
      <c r="E215" s="1016" t="s">
        <v>970</v>
      </c>
      <c r="F215" s="1016"/>
      <c r="G215" s="1016"/>
      <c r="H215" s="1016"/>
      <c r="I215" s="1016"/>
      <c r="J215" s="74"/>
      <c r="K215" s="9"/>
      <c r="L215" s="9"/>
      <c r="M215" s="1353"/>
      <c r="N215" s="1016"/>
      <c r="O215" s="1016"/>
    </row>
    <row r="216" spans="2:15" ht="89.15" hidden="1" customHeight="1" x14ac:dyDescent="0.3">
      <c r="B216" s="739" t="s">
        <v>971</v>
      </c>
      <c r="C216" s="1463" t="s">
        <v>972</v>
      </c>
      <c r="D216" s="9" t="s">
        <v>108</v>
      </c>
      <c r="E216" s="1016" t="s">
        <v>1667</v>
      </c>
      <c r="F216" s="1016"/>
      <c r="G216" s="1016"/>
      <c r="H216" s="1016"/>
      <c r="I216" s="1016"/>
      <c r="J216" s="74"/>
      <c r="K216" s="9"/>
      <c r="L216" s="9"/>
      <c r="M216" s="1196"/>
      <c r="N216" s="773" t="s">
        <v>914</v>
      </c>
      <c r="O216" s="773" t="s">
        <v>966</v>
      </c>
    </row>
    <row r="217" spans="2:15" ht="131.5" hidden="1" customHeight="1" x14ac:dyDescent="0.3">
      <c r="B217" s="739"/>
      <c r="C217" s="1463"/>
      <c r="D217" s="9" t="s">
        <v>109</v>
      </c>
      <c r="E217" s="1016" t="s">
        <v>1668</v>
      </c>
      <c r="F217" s="1016"/>
      <c r="G217" s="1016"/>
      <c r="H217" s="1016" t="s">
        <v>1669</v>
      </c>
      <c r="I217" s="1016"/>
      <c r="J217" s="74"/>
      <c r="K217" s="9"/>
      <c r="L217" s="9"/>
      <c r="M217" s="1197"/>
      <c r="N217" s="774"/>
      <c r="O217" s="774"/>
    </row>
    <row r="218" spans="2:15" ht="50.15" hidden="1" customHeight="1" x14ac:dyDescent="0.3">
      <c r="B218" s="739"/>
      <c r="C218" s="1463"/>
      <c r="D218" s="9" t="s">
        <v>152</v>
      </c>
      <c r="E218" s="1016"/>
      <c r="F218" s="1016"/>
      <c r="G218" s="1016"/>
      <c r="H218" s="1016" t="s">
        <v>1670</v>
      </c>
      <c r="I218" s="1016"/>
      <c r="J218" s="74"/>
      <c r="K218" s="9"/>
      <c r="L218" s="9"/>
      <c r="M218" s="1197"/>
      <c r="N218" s="774"/>
      <c r="O218" s="774"/>
    </row>
    <row r="219" spans="2:15" ht="128.15" hidden="1" customHeight="1" x14ac:dyDescent="0.3">
      <c r="B219" s="739"/>
      <c r="C219" s="1463"/>
      <c r="D219" s="9" t="s">
        <v>115</v>
      </c>
      <c r="E219" s="1016" t="s">
        <v>1671</v>
      </c>
      <c r="F219" s="1016"/>
      <c r="G219" s="1016"/>
      <c r="H219" s="1016"/>
      <c r="I219" s="1016"/>
      <c r="J219" s="74"/>
      <c r="K219" s="9"/>
      <c r="L219" s="9"/>
      <c r="M219" s="1198"/>
      <c r="N219" s="933"/>
      <c r="O219" s="933"/>
    </row>
    <row r="220" spans="2:15" ht="42" hidden="1" x14ac:dyDescent="0.3">
      <c r="B220" s="739" t="s">
        <v>973</v>
      </c>
      <c r="C220" s="1463" t="s">
        <v>974</v>
      </c>
      <c r="D220" s="9" t="s">
        <v>108</v>
      </c>
      <c r="E220" s="1409">
        <v>0.95</v>
      </c>
      <c r="F220" s="1409"/>
      <c r="G220" s="1409"/>
      <c r="H220" s="1408">
        <v>0.97499999999999998</v>
      </c>
      <c r="I220" s="1408"/>
      <c r="J220" s="74"/>
      <c r="K220" s="9"/>
      <c r="L220" s="23" t="s">
        <v>480</v>
      </c>
      <c r="M220" s="958"/>
      <c r="N220" s="958"/>
      <c r="O220" s="773" t="s">
        <v>966</v>
      </c>
    </row>
    <row r="221" spans="2:15" ht="14.5" hidden="1" customHeight="1" x14ac:dyDescent="0.3">
      <c r="B221" s="739"/>
      <c r="C221" s="1463"/>
      <c r="D221" s="9" t="s">
        <v>109</v>
      </c>
      <c r="E221" s="1409">
        <v>1</v>
      </c>
      <c r="F221" s="1409"/>
      <c r="G221" s="1409"/>
      <c r="H221" s="1409">
        <v>1</v>
      </c>
      <c r="I221" s="1409"/>
      <c r="J221" s="74"/>
      <c r="K221" s="9"/>
      <c r="L221" s="23"/>
      <c r="M221" s="959"/>
      <c r="N221" s="959"/>
      <c r="O221" s="774"/>
    </row>
    <row r="222" spans="2:15" ht="14.5" hidden="1" customHeight="1" x14ac:dyDescent="0.3">
      <c r="B222" s="739"/>
      <c r="C222" s="1463"/>
      <c r="D222" s="9" t="s">
        <v>115</v>
      </c>
      <c r="E222" s="1409">
        <v>1</v>
      </c>
      <c r="F222" s="1409"/>
      <c r="G222" s="1409"/>
      <c r="H222" s="1409">
        <v>1</v>
      </c>
      <c r="I222" s="1409"/>
      <c r="J222" s="74"/>
      <c r="K222" s="9"/>
      <c r="L222" s="23"/>
      <c r="M222" s="960"/>
      <c r="N222" s="960"/>
      <c r="O222" s="933"/>
    </row>
    <row r="223" spans="2:15" ht="24" hidden="1" customHeight="1" x14ac:dyDescent="0.3">
      <c r="B223" s="313" t="s">
        <v>975</v>
      </c>
      <c r="C223" s="313"/>
      <c r="D223" s="329"/>
      <c r="E223" s="1405"/>
      <c r="F223" s="1406"/>
      <c r="G223" s="1407"/>
      <c r="H223" s="1405"/>
      <c r="I223" s="1407"/>
      <c r="J223" s="329"/>
      <c r="K223" s="329"/>
      <c r="L223" s="329"/>
      <c r="M223" s="313"/>
      <c r="N223" s="313"/>
      <c r="O223" s="313"/>
    </row>
    <row r="224" spans="2:15" ht="28" hidden="1" x14ac:dyDescent="0.3">
      <c r="B224" s="22" t="s">
        <v>92</v>
      </c>
      <c r="C224" s="323" t="s">
        <v>186</v>
      </c>
      <c r="D224" s="9"/>
      <c r="E224" s="1385"/>
      <c r="F224" s="723"/>
      <c r="G224" s="724"/>
      <c r="H224" s="1385"/>
      <c r="I224" s="724"/>
      <c r="J224" s="9"/>
      <c r="K224" s="9"/>
      <c r="L224" s="9"/>
      <c r="M224" s="9"/>
      <c r="N224" s="9" t="s">
        <v>923</v>
      </c>
      <c r="O224" s="9"/>
    </row>
    <row r="225" spans="1:15" ht="42" hidden="1" customHeight="1" x14ac:dyDescent="0.3">
      <c r="B225" s="22"/>
      <c r="C225" s="1400" t="s">
        <v>976</v>
      </c>
      <c r="D225" s="9" t="s">
        <v>108</v>
      </c>
      <c r="E225" s="1385" t="s">
        <v>1672</v>
      </c>
      <c r="F225" s="723"/>
      <c r="G225" s="724"/>
      <c r="H225" s="1385"/>
      <c r="I225" s="724"/>
      <c r="J225" s="9"/>
      <c r="K225" s="9"/>
      <c r="L225" s="9"/>
      <c r="M225" s="9"/>
      <c r="N225" s="9"/>
      <c r="O225" s="9" t="s">
        <v>977</v>
      </c>
    </row>
    <row r="226" spans="1:15" ht="42" hidden="1" customHeight="1" x14ac:dyDescent="0.3">
      <c r="B226" s="22"/>
      <c r="C226" s="1401"/>
      <c r="D226" s="9" t="s">
        <v>109</v>
      </c>
      <c r="E226" s="1385" t="s">
        <v>978</v>
      </c>
      <c r="F226" s="723"/>
      <c r="G226" s="724"/>
      <c r="H226" s="1385"/>
      <c r="I226" s="724"/>
      <c r="J226" s="9"/>
      <c r="K226" s="9"/>
      <c r="L226" s="9"/>
      <c r="M226" s="9"/>
      <c r="N226" s="9"/>
      <c r="O226" s="9" t="s">
        <v>977</v>
      </c>
    </row>
    <row r="227" spans="1:15" ht="42" hidden="1" x14ac:dyDescent="0.3">
      <c r="B227" s="22"/>
      <c r="C227" s="1402"/>
      <c r="D227" s="9" t="s">
        <v>115</v>
      </c>
      <c r="E227" s="1385" t="s">
        <v>979</v>
      </c>
      <c r="F227" s="723"/>
      <c r="G227" s="724"/>
      <c r="H227" s="1385"/>
      <c r="I227" s="724"/>
      <c r="J227" s="9"/>
      <c r="K227" s="9"/>
      <c r="L227" s="9"/>
      <c r="M227" s="9"/>
      <c r="N227" s="9"/>
      <c r="O227" s="9" t="s">
        <v>977</v>
      </c>
    </row>
    <row r="228" spans="1:15" ht="56" hidden="1" x14ac:dyDescent="0.3">
      <c r="B228" s="22"/>
      <c r="C228" s="323" t="s">
        <v>980</v>
      </c>
      <c r="D228" s="9" t="s">
        <v>981</v>
      </c>
      <c r="E228" s="1423">
        <v>0</v>
      </c>
      <c r="F228" s="1424"/>
      <c r="G228" s="1425"/>
      <c r="H228" s="1423"/>
      <c r="I228" s="1425"/>
      <c r="J228" s="9"/>
      <c r="K228" s="9"/>
      <c r="L228" s="9"/>
      <c r="M228" s="9"/>
      <c r="N228" s="9"/>
      <c r="O228" s="9" t="s">
        <v>810</v>
      </c>
    </row>
    <row r="229" spans="1:15" ht="40" hidden="1" customHeight="1" x14ac:dyDescent="0.3">
      <c r="B229" s="22"/>
      <c r="C229" s="1400" t="s">
        <v>982</v>
      </c>
      <c r="D229" s="9" t="s">
        <v>108</v>
      </c>
      <c r="E229" s="1385" t="s">
        <v>983</v>
      </c>
      <c r="F229" s="723"/>
      <c r="G229" s="724"/>
      <c r="H229" s="1385"/>
      <c r="I229" s="724"/>
      <c r="J229" s="9"/>
      <c r="K229" s="9"/>
      <c r="L229" s="9"/>
      <c r="M229" s="9"/>
      <c r="N229" s="9"/>
      <c r="O229" s="9" t="s">
        <v>810</v>
      </c>
    </row>
    <row r="230" spans="1:15" ht="44.5" hidden="1" customHeight="1" x14ac:dyDescent="0.3">
      <c r="B230" s="22"/>
      <c r="C230" s="1401"/>
      <c r="D230" s="9" t="s">
        <v>109</v>
      </c>
      <c r="E230" s="1385" t="s">
        <v>984</v>
      </c>
      <c r="F230" s="723"/>
      <c r="G230" s="724"/>
      <c r="H230" s="1385"/>
      <c r="I230" s="724"/>
      <c r="J230" s="9"/>
      <c r="K230" s="9"/>
      <c r="L230" s="9"/>
      <c r="M230" s="9"/>
      <c r="N230" s="9"/>
      <c r="O230" s="9" t="s">
        <v>810</v>
      </c>
    </row>
    <row r="231" spans="1:15" ht="42.65" hidden="1" customHeight="1" x14ac:dyDescent="0.3">
      <c r="B231" s="22"/>
      <c r="C231" s="1402"/>
      <c r="D231" s="9" t="s">
        <v>115</v>
      </c>
      <c r="E231" s="1385" t="s">
        <v>985</v>
      </c>
      <c r="F231" s="723"/>
      <c r="G231" s="724"/>
      <c r="H231" s="1385"/>
      <c r="I231" s="724"/>
      <c r="J231" s="9"/>
      <c r="K231" s="9"/>
      <c r="L231" s="9"/>
      <c r="M231" s="9"/>
      <c r="N231" s="9"/>
      <c r="O231" s="9" t="s">
        <v>810</v>
      </c>
    </row>
    <row r="232" spans="1:15" ht="42" hidden="1" x14ac:dyDescent="0.3">
      <c r="B232" s="22"/>
      <c r="C232" s="323" t="s">
        <v>986</v>
      </c>
      <c r="D232" s="9" t="s">
        <v>981</v>
      </c>
      <c r="E232" s="1385">
        <v>0</v>
      </c>
      <c r="F232" s="723"/>
      <c r="G232" s="724"/>
      <c r="H232" s="1385"/>
      <c r="I232" s="724"/>
      <c r="J232" s="9"/>
      <c r="K232" s="9"/>
      <c r="L232" s="9"/>
      <c r="M232" s="9"/>
      <c r="N232" s="9"/>
      <c r="O232" s="9" t="s">
        <v>810</v>
      </c>
    </row>
    <row r="233" spans="1:15" ht="224.15" hidden="1" customHeight="1" x14ac:dyDescent="0.3">
      <c r="B233" s="735" t="s">
        <v>987</v>
      </c>
      <c r="C233" s="1438" t="s">
        <v>988</v>
      </c>
      <c r="D233" s="9" t="s">
        <v>108</v>
      </c>
      <c r="E233" s="1016" t="s">
        <v>1673</v>
      </c>
      <c r="F233" s="1016"/>
      <c r="G233" s="1016"/>
      <c r="H233" s="1016" t="s">
        <v>1674</v>
      </c>
      <c r="I233" s="1016"/>
      <c r="J233" s="74"/>
      <c r="K233" s="9"/>
      <c r="L233" s="9" t="s">
        <v>480</v>
      </c>
      <c r="M233" s="1101"/>
      <c r="N233" s="958" t="s">
        <v>989</v>
      </c>
      <c r="O233" s="773" t="s">
        <v>810</v>
      </c>
    </row>
    <row r="234" spans="1:15" ht="71.5" hidden="1" customHeight="1" x14ac:dyDescent="0.3">
      <c r="B234" s="736"/>
      <c r="C234" s="1439"/>
      <c r="D234" s="9" t="s">
        <v>109</v>
      </c>
      <c r="E234" s="1016" t="s">
        <v>1675</v>
      </c>
      <c r="F234" s="1016"/>
      <c r="G234" s="1016"/>
      <c r="H234" s="1016" t="s">
        <v>990</v>
      </c>
      <c r="I234" s="1016"/>
      <c r="J234" s="74"/>
      <c r="K234" s="9"/>
      <c r="L234" s="9"/>
      <c r="M234" s="1102"/>
      <c r="N234" s="959"/>
      <c r="O234" s="774"/>
    </row>
    <row r="235" spans="1:15" ht="107.15" hidden="1" customHeight="1" x14ac:dyDescent="0.3">
      <c r="B235" s="736"/>
      <c r="C235" s="1439"/>
      <c r="D235" s="9" t="s">
        <v>152</v>
      </c>
      <c r="E235" s="1016"/>
      <c r="F235" s="1016"/>
      <c r="G235" s="1016"/>
      <c r="H235" s="1016" t="s">
        <v>1676</v>
      </c>
      <c r="I235" s="1016"/>
      <c r="J235" s="74"/>
      <c r="K235" s="9"/>
      <c r="L235" s="9"/>
      <c r="M235" s="1102"/>
      <c r="N235" s="959"/>
      <c r="O235" s="774"/>
    </row>
    <row r="236" spans="1:15" ht="90.65" hidden="1" customHeight="1" x14ac:dyDescent="0.3">
      <c r="A236" s="4" t="s">
        <v>991</v>
      </c>
      <c r="B236" s="737"/>
      <c r="C236" s="1440"/>
      <c r="D236" s="9" t="s">
        <v>115</v>
      </c>
      <c r="E236" s="1016" t="s">
        <v>1677</v>
      </c>
      <c r="F236" s="1016"/>
      <c r="G236" s="1016"/>
      <c r="H236" s="1016"/>
      <c r="I236" s="1016"/>
      <c r="J236" s="74"/>
      <c r="K236" s="9"/>
      <c r="L236" s="9"/>
      <c r="M236" s="1103"/>
      <c r="N236" s="960"/>
      <c r="O236" s="933"/>
    </row>
    <row r="237" spans="1:15" ht="98.5" hidden="1" customHeight="1" x14ac:dyDescent="0.3">
      <c r="B237" s="93" t="s">
        <v>864</v>
      </c>
      <c r="C237" s="324" t="s">
        <v>992</v>
      </c>
      <c r="D237" s="143" t="s">
        <v>74</v>
      </c>
      <c r="E237" s="1428"/>
      <c r="F237" s="1428"/>
      <c r="G237" s="1428"/>
      <c r="H237" s="1445" t="s">
        <v>449</v>
      </c>
      <c r="I237" s="1445"/>
      <c r="J237" s="74"/>
      <c r="K237" s="166"/>
      <c r="L237" s="23" t="s">
        <v>993</v>
      </c>
      <c r="M237" s="9"/>
      <c r="N237" s="9"/>
      <c r="O237" s="9" t="s">
        <v>810</v>
      </c>
    </row>
    <row r="238" spans="1:15" ht="24" hidden="1" customHeight="1" x14ac:dyDescent="0.3">
      <c r="B238" s="313" t="s">
        <v>994</v>
      </c>
      <c r="C238" s="313"/>
      <c r="D238" s="329"/>
      <c r="E238" s="329"/>
      <c r="F238" s="329"/>
      <c r="G238" s="329"/>
      <c r="H238" s="329"/>
      <c r="I238" s="329"/>
      <c r="J238" s="329"/>
      <c r="K238" s="329"/>
      <c r="L238" s="329"/>
      <c r="M238" s="313"/>
      <c r="N238" s="313"/>
      <c r="O238" s="313"/>
    </row>
    <row r="239" spans="1:15" ht="49.5" hidden="1" customHeight="1" x14ac:dyDescent="0.3">
      <c r="B239" s="739" t="s">
        <v>995</v>
      </c>
      <c r="C239" s="1463" t="s">
        <v>996</v>
      </c>
      <c r="D239" s="249" t="s">
        <v>108</v>
      </c>
      <c r="E239" s="1016" t="s">
        <v>997</v>
      </c>
      <c r="F239" s="1016"/>
      <c r="G239" s="1016"/>
      <c r="H239" s="1016" t="s">
        <v>998</v>
      </c>
      <c r="I239" s="1016"/>
      <c r="J239" s="74"/>
      <c r="K239" s="9"/>
      <c r="L239" s="1464" t="s">
        <v>999</v>
      </c>
      <c r="M239" s="1353"/>
      <c r="N239" s="1016" t="s">
        <v>923</v>
      </c>
      <c r="O239" s="1016" t="s">
        <v>810</v>
      </c>
    </row>
    <row r="240" spans="1:15" ht="14.5" hidden="1" customHeight="1" x14ac:dyDescent="0.3">
      <c r="B240" s="739"/>
      <c r="C240" s="1463"/>
      <c r="D240" s="9" t="s">
        <v>109</v>
      </c>
      <c r="E240" s="1016" t="s">
        <v>1678</v>
      </c>
      <c r="F240" s="1016"/>
      <c r="G240" s="1016"/>
      <c r="H240" s="1016" t="s">
        <v>1679</v>
      </c>
      <c r="I240" s="1016"/>
      <c r="J240" s="74"/>
      <c r="K240" s="9"/>
      <c r="L240" s="1464"/>
      <c r="M240" s="1353"/>
      <c r="N240" s="1016"/>
      <c r="O240" s="1016"/>
    </row>
    <row r="241" spans="2:21" ht="14.15" hidden="1" customHeight="1" x14ac:dyDescent="0.3">
      <c r="B241" s="739"/>
      <c r="C241" s="1463"/>
      <c r="D241" s="9" t="s">
        <v>152</v>
      </c>
      <c r="E241" s="1016"/>
      <c r="F241" s="1016"/>
      <c r="G241" s="1016"/>
      <c r="H241" s="1016" t="s">
        <v>1000</v>
      </c>
      <c r="I241" s="1016"/>
      <c r="J241" s="74"/>
      <c r="K241" s="9"/>
      <c r="L241" s="1464"/>
      <c r="M241" s="1353"/>
      <c r="N241" s="1016"/>
      <c r="O241" s="1016"/>
    </row>
    <row r="242" spans="2:21" ht="106.5" hidden="1" customHeight="1" x14ac:dyDescent="0.3">
      <c r="B242" s="739"/>
      <c r="C242" s="1463"/>
      <c r="D242" s="9" t="s">
        <v>115</v>
      </c>
      <c r="E242" s="1016" t="s">
        <v>1001</v>
      </c>
      <c r="F242" s="1016"/>
      <c r="G242" s="1016"/>
      <c r="H242" s="1016"/>
      <c r="I242" s="1016"/>
      <c r="J242" s="9"/>
      <c r="K242" s="9"/>
      <c r="L242" s="9"/>
      <c r="M242" s="1353"/>
      <c r="N242" s="1016"/>
      <c r="O242" s="1016"/>
    </row>
    <row r="243" spans="2:21" ht="24" hidden="1" customHeight="1" x14ac:dyDescent="0.3">
      <c r="B243" s="313" t="s">
        <v>1002</v>
      </c>
      <c r="C243" s="313"/>
      <c r="D243" s="329"/>
      <c r="E243" s="329"/>
      <c r="F243" s="329"/>
      <c r="G243" s="329"/>
      <c r="H243" s="329"/>
      <c r="I243" s="329"/>
      <c r="J243" s="329"/>
      <c r="K243" s="329"/>
      <c r="L243" s="329"/>
      <c r="M243" s="313"/>
      <c r="N243" s="313"/>
      <c r="O243" s="313"/>
    </row>
    <row r="244" spans="2:21" ht="197.5" hidden="1" customHeight="1" x14ac:dyDescent="0.3">
      <c r="B244" s="93" t="s">
        <v>873</v>
      </c>
      <c r="C244" s="110" t="s">
        <v>1003</v>
      </c>
      <c r="D244" s="9" t="s">
        <v>74</v>
      </c>
      <c r="E244" s="1016"/>
      <c r="F244" s="1016"/>
      <c r="G244" s="1016"/>
      <c r="H244" s="1445"/>
      <c r="I244" s="1445"/>
      <c r="J244" s="166"/>
      <c r="K244" s="166"/>
      <c r="L244" s="23" t="s">
        <v>209</v>
      </c>
      <c r="M244" s="9"/>
      <c r="N244" s="9"/>
      <c r="O244" s="9"/>
    </row>
    <row r="245" spans="2:21" ht="24" hidden="1" customHeight="1" x14ac:dyDescent="0.3">
      <c r="B245" s="313" t="s">
        <v>1004</v>
      </c>
      <c r="C245" s="313"/>
      <c r="D245" s="329"/>
      <c r="E245" s="329"/>
      <c r="F245" s="329"/>
      <c r="G245" s="329"/>
      <c r="H245" s="329"/>
      <c r="I245" s="329"/>
      <c r="J245" s="329"/>
      <c r="K245" s="329"/>
      <c r="L245" s="329"/>
      <c r="M245" s="313"/>
      <c r="N245" s="313"/>
      <c r="O245" s="313"/>
    </row>
    <row r="246" spans="2:21" ht="196" hidden="1" customHeight="1" x14ac:dyDescent="0.3">
      <c r="B246" s="93" t="s">
        <v>876</v>
      </c>
      <c r="C246" s="323" t="s">
        <v>1003</v>
      </c>
      <c r="D246" s="9" t="s">
        <v>74</v>
      </c>
      <c r="E246" s="1016" t="s">
        <v>1005</v>
      </c>
      <c r="F246" s="1016"/>
      <c r="G246" s="1016"/>
      <c r="H246" s="1442" t="s">
        <v>1006</v>
      </c>
      <c r="I246" s="1442"/>
      <c r="J246" s="23" t="s">
        <v>1006</v>
      </c>
      <c r="K246" s="74"/>
      <c r="L246" s="23" t="s">
        <v>209</v>
      </c>
      <c r="M246" s="9"/>
      <c r="N246" s="9"/>
      <c r="O246" s="9" t="s">
        <v>810</v>
      </c>
    </row>
    <row r="247" spans="2:21" ht="24" hidden="1" customHeight="1" x14ac:dyDescent="0.3">
      <c r="B247" s="313" t="s">
        <v>1007</v>
      </c>
      <c r="C247" s="313"/>
      <c r="D247" s="329"/>
      <c r="E247" s="329"/>
      <c r="F247" s="329"/>
      <c r="G247" s="329"/>
      <c r="H247" s="329"/>
      <c r="I247" s="329"/>
      <c r="J247" s="329"/>
      <c r="K247" s="329"/>
      <c r="L247" s="329"/>
      <c r="M247" s="313"/>
      <c r="N247" s="313"/>
      <c r="O247" s="313"/>
    </row>
    <row r="248" spans="2:21" ht="182.15" hidden="1" customHeight="1" x14ac:dyDescent="0.3">
      <c r="B248" s="93" t="s">
        <v>877</v>
      </c>
      <c r="C248" s="325" t="s">
        <v>1008</v>
      </c>
      <c r="D248" s="9" t="s">
        <v>74</v>
      </c>
      <c r="E248" s="1016" t="s">
        <v>1009</v>
      </c>
      <c r="F248" s="1016"/>
      <c r="G248" s="1016"/>
      <c r="H248" s="1442" t="s">
        <v>1006</v>
      </c>
      <c r="I248" s="1442"/>
      <c r="J248" s="23" t="s">
        <v>1006</v>
      </c>
      <c r="K248" s="74"/>
      <c r="L248" s="23" t="s">
        <v>209</v>
      </c>
      <c r="M248" s="9"/>
      <c r="N248" s="9"/>
      <c r="O248" s="9" t="s">
        <v>810</v>
      </c>
    </row>
    <row r="249" spans="2:21" ht="10.5" hidden="1" customHeight="1" x14ac:dyDescent="0.3">
      <c r="B249" s="12"/>
      <c r="C249" s="13"/>
      <c r="D249" s="13"/>
      <c r="E249" s="13"/>
      <c r="F249" s="13"/>
      <c r="G249" s="13"/>
      <c r="H249" s="13"/>
      <c r="I249" s="13"/>
      <c r="M249" s="13"/>
      <c r="N249" s="13"/>
      <c r="O249" s="13"/>
    </row>
    <row r="250" spans="2:21" hidden="1" x14ac:dyDescent="0.3"/>
    <row r="251" spans="2:21" s="2" customFormat="1" ht="25" hidden="1" customHeight="1" x14ac:dyDescent="0.35">
      <c r="B251" s="972" t="s">
        <v>116</v>
      </c>
      <c r="C251" s="972" t="s">
        <v>100</v>
      </c>
      <c r="D251" s="779" t="s">
        <v>210</v>
      </c>
      <c r="E251" s="46"/>
      <c r="F251" s="46"/>
      <c r="G251" s="781" t="s">
        <v>101</v>
      </c>
      <c r="H251" s="781"/>
      <c r="I251" s="781"/>
      <c r="J251" s="781"/>
      <c r="K251" s="781"/>
      <c r="L251" s="978"/>
      <c r="M251" s="814" t="s">
        <v>64</v>
      </c>
      <c r="N251" s="814" t="s">
        <v>65</v>
      </c>
      <c r="O251" s="777" t="s">
        <v>66</v>
      </c>
      <c r="P251" s="293"/>
      <c r="Q251" s="293"/>
      <c r="R251" s="937"/>
      <c r="S251" s="294"/>
      <c r="T251" s="295"/>
      <c r="U251" s="317"/>
    </row>
    <row r="252" spans="2:21" s="2" customFormat="1" ht="14.5" hidden="1" customHeight="1" x14ac:dyDescent="0.35">
      <c r="B252" s="813"/>
      <c r="C252" s="813"/>
      <c r="D252" s="780"/>
      <c r="E252" s="1450">
        <v>2023</v>
      </c>
      <c r="F252" s="776"/>
      <c r="G252" s="1451"/>
      <c r="H252" s="1443">
        <v>2022</v>
      </c>
      <c r="I252" s="1444"/>
      <c r="J252" s="45">
        <v>2021</v>
      </c>
      <c r="L252" s="292" t="s">
        <v>212</v>
      </c>
      <c r="M252" s="815"/>
      <c r="N252" s="816"/>
      <c r="O252" s="778"/>
      <c r="P252" s="293"/>
      <c r="Q252" s="296"/>
      <c r="R252" s="937"/>
      <c r="S252" s="294"/>
      <c r="T252" s="297"/>
      <c r="U252" s="317"/>
    </row>
    <row r="253" spans="2:21" s="20" customFormat="1" ht="24" hidden="1" customHeight="1" x14ac:dyDescent="0.35">
      <c r="B253" s="311" t="s">
        <v>1010</v>
      </c>
      <c r="C253" s="311"/>
      <c r="D253" s="311"/>
      <c r="E253" s="1452"/>
      <c r="F253" s="1453"/>
      <c r="G253" s="1454"/>
      <c r="H253" s="1455"/>
      <c r="I253" s="1456"/>
      <c r="J253" s="312"/>
      <c r="L253" s="314"/>
      <c r="M253" s="311"/>
      <c r="N253" s="311"/>
      <c r="O253" s="311"/>
      <c r="P253" s="318"/>
      <c r="Q253" s="318"/>
      <c r="R253" s="299"/>
      <c r="S253" s="300"/>
      <c r="T253" s="300"/>
      <c r="U253" s="300"/>
    </row>
    <row r="254" spans="2:21" s="2" customFormat="1" ht="42.75" hidden="1" customHeight="1" x14ac:dyDescent="0.35">
      <c r="B254" s="1446" t="s">
        <v>1011</v>
      </c>
      <c r="C254" s="974" t="s">
        <v>1012</v>
      </c>
      <c r="D254" s="39" t="s">
        <v>108</v>
      </c>
      <c r="E254" s="1403" t="s">
        <v>209</v>
      </c>
      <c r="F254" s="1404"/>
      <c r="G254" s="1404"/>
      <c r="H254" s="1426" t="s">
        <v>277</v>
      </c>
      <c r="I254" s="1427"/>
      <c r="J254" s="273"/>
      <c r="L254" s="315"/>
      <c r="M254" s="976"/>
      <c r="N254" s="976"/>
      <c r="O254" s="974" t="s">
        <v>959</v>
      </c>
      <c r="P254" s="302"/>
      <c r="Q254" s="302"/>
      <c r="R254" s="319"/>
      <c r="S254" s="301"/>
      <c r="T254" s="317"/>
      <c r="U254" s="317"/>
    </row>
    <row r="255" spans="2:21" s="2" customFormat="1" ht="42" hidden="1" customHeight="1" x14ac:dyDescent="0.35">
      <c r="B255" s="1447"/>
      <c r="C255" s="1449"/>
      <c r="D255" s="39" t="s">
        <v>109</v>
      </c>
      <c r="E255" s="1403" t="s">
        <v>209</v>
      </c>
      <c r="F255" s="1404"/>
      <c r="G255" s="1404"/>
      <c r="H255" s="1426" t="s">
        <v>277</v>
      </c>
      <c r="I255" s="1427"/>
      <c r="J255" s="273"/>
      <c r="L255" s="315"/>
      <c r="M255" s="1282"/>
      <c r="N255" s="1282"/>
      <c r="O255" s="1449"/>
      <c r="P255" s="302"/>
      <c r="Q255" s="302"/>
      <c r="R255" s="319"/>
      <c r="S255" s="301"/>
      <c r="T255" s="317"/>
      <c r="U255" s="317"/>
    </row>
    <row r="256" spans="2:21" s="2" customFormat="1" ht="42" hidden="1" customHeight="1" x14ac:dyDescent="0.35">
      <c r="B256" s="1448"/>
      <c r="C256" s="975"/>
      <c r="D256" s="39" t="s">
        <v>115</v>
      </c>
      <c r="E256" s="1403" t="s">
        <v>209</v>
      </c>
      <c r="F256" s="1404"/>
      <c r="G256" s="1404"/>
      <c r="H256" s="1426" t="s">
        <v>1013</v>
      </c>
      <c r="I256" s="1427"/>
      <c r="J256" s="273"/>
      <c r="L256" s="315"/>
      <c r="M256" s="977"/>
      <c r="N256" s="977"/>
      <c r="O256" s="975"/>
      <c r="P256" s="302"/>
      <c r="Q256" s="302"/>
      <c r="R256" s="319"/>
      <c r="S256" s="301"/>
      <c r="T256" s="317"/>
      <c r="U256" s="317"/>
    </row>
    <row r="257" spans="2:21" s="2" customFormat="1" ht="14.5" hidden="1" x14ac:dyDescent="0.35">
      <c r="B257" s="1446" t="s">
        <v>1014</v>
      </c>
      <c r="C257" s="1459" t="s">
        <v>1015</v>
      </c>
      <c r="D257" s="39" t="s">
        <v>108</v>
      </c>
      <c r="E257" s="1403" t="s">
        <v>209</v>
      </c>
      <c r="F257" s="1404"/>
      <c r="G257" s="1404"/>
      <c r="H257" s="1426" t="s">
        <v>1016</v>
      </c>
      <c r="I257" s="1427"/>
      <c r="J257" s="273"/>
      <c r="L257" s="315"/>
      <c r="M257" s="976"/>
      <c r="N257" s="976"/>
      <c r="O257" s="974" t="s">
        <v>959</v>
      </c>
      <c r="P257" s="302"/>
      <c r="Q257" s="302"/>
      <c r="R257" s="319"/>
      <c r="S257" s="301"/>
      <c r="T257" s="317"/>
      <c r="U257" s="317"/>
    </row>
    <row r="258" spans="2:21" s="2" customFormat="1" ht="14.5" hidden="1" x14ac:dyDescent="0.35">
      <c r="B258" s="1447"/>
      <c r="C258" s="1460"/>
      <c r="D258" s="39" t="s">
        <v>109</v>
      </c>
      <c r="E258" s="1403" t="s">
        <v>209</v>
      </c>
      <c r="F258" s="1404"/>
      <c r="G258" s="1422"/>
      <c r="H258" s="1398" t="s">
        <v>1016</v>
      </c>
      <c r="I258" s="1399"/>
      <c r="J258" s="289"/>
      <c r="L258" s="43"/>
      <c r="M258" s="1282"/>
      <c r="N258" s="1282"/>
      <c r="O258" s="1449"/>
      <c r="P258" s="302"/>
      <c r="Q258" s="302"/>
      <c r="R258" s="319"/>
      <c r="S258" s="301"/>
      <c r="T258" s="317"/>
      <c r="U258" s="317"/>
    </row>
    <row r="259" spans="2:21" s="2" customFormat="1" ht="14.5" hidden="1" x14ac:dyDescent="0.35">
      <c r="B259" s="1448"/>
      <c r="C259" s="1461"/>
      <c r="D259" s="39" t="s">
        <v>115</v>
      </c>
      <c r="E259" s="1403" t="s">
        <v>209</v>
      </c>
      <c r="F259" s="1404"/>
      <c r="G259" s="1422"/>
      <c r="H259" s="1403"/>
      <c r="I259" s="1422"/>
      <c r="J259" s="39"/>
      <c r="L259" s="43"/>
      <c r="M259" s="977"/>
      <c r="N259" s="977"/>
      <c r="O259" s="975"/>
      <c r="P259" s="302"/>
      <c r="Q259" s="302"/>
      <c r="R259" s="302"/>
      <c r="S259" s="302"/>
      <c r="T259" s="317"/>
      <c r="U259" s="317"/>
    </row>
    <row r="260" spans="2:21" hidden="1" x14ac:dyDescent="0.3"/>
    <row r="261" spans="2:21" customFormat="1" ht="14.5" hidden="1" customHeight="1" x14ac:dyDescent="0.35">
      <c r="B261" s="1191" t="s">
        <v>327</v>
      </c>
      <c r="C261" s="1192" t="s">
        <v>328</v>
      </c>
      <c r="D261" s="981" t="s">
        <v>210</v>
      </c>
      <c r="E261" s="210"/>
      <c r="F261" s="210"/>
      <c r="G261" s="78" t="s">
        <v>279</v>
      </c>
      <c r="H261" s="97"/>
      <c r="I261" s="97"/>
      <c r="J261" s="95"/>
      <c r="K261" s="95"/>
      <c r="L261" s="1462" t="s">
        <v>212</v>
      </c>
      <c r="M261" s="1191" t="s">
        <v>64</v>
      </c>
      <c r="N261" s="1191" t="s">
        <v>65</v>
      </c>
      <c r="O261" s="1191" t="s">
        <v>66</v>
      </c>
      <c r="P261" s="320"/>
      <c r="Q261" s="320"/>
      <c r="R261" s="320"/>
      <c r="S261" s="320"/>
      <c r="T261" s="4"/>
      <c r="U261" s="320"/>
    </row>
    <row r="262" spans="2:21" customFormat="1" ht="14.5" hidden="1" x14ac:dyDescent="0.35">
      <c r="B262" s="1191"/>
      <c r="C262" s="901"/>
      <c r="D262" s="981"/>
      <c r="E262" s="1386">
        <v>2023</v>
      </c>
      <c r="F262" s="1387"/>
      <c r="G262" s="1388"/>
      <c r="H262" s="1386">
        <v>2022</v>
      </c>
      <c r="I262" s="1387"/>
      <c r="J262" s="97">
        <v>2021</v>
      </c>
      <c r="K262" s="4"/>
      <c r="L262" s="1462"/>
      <c r="M262" s="899"/>
      <c r="N262" s="899"/>
      <c r="O262" s="899"/>
      <c r="P262" s="320"/>
      <c r="Q262" s="320"/>
      <c r="R262" s="320"/>
      <c r="S262" s="320"/>
      <c r="T262" s="4"/>
      <c r="U262" s="320"/>
    </row>
    <row r="263" spans="2:21" customFormat="1" ht="24" hidden="1" customHeight="1" x14ac:dyDescent="0.35">
      <c r="B263" s="90" t="s">
        <v>1017</v>
      </c>
      <c r="C263" s="90"/>
      <c r="D263" s="90"/>
      <c r="E263" s="1389"/>
      <c r="F263" s="1390"/>
      <c r="G263" s="1391"/>
      <c r="H263" s="1389"/>
      <c r="I263" s="1391"/>
      <c r="J263" s="90"/>
      <c r="K263" s="90"/>
      <c r="L263" s="316"/>
      <c r="M263" s="90"/>
      <c r="N263" s="90"/>
      <c r="O263" s="90"/>
      <c r="P263" s="4"/>
      <c r="Q263" s="320"/>
      <c r="R263" s="320"/>
      <c r="S263" s="320"/>
      <c r="T263" s="320"/>
      <c r="U263" s="320"/>
    </row>
    <row r="264" spans="2:21" ht="28" hidden="1" customHeight="1" x14ac:dyDescent="0.3">
      <c r="B264" s="1457" t="s">
        <v>1018</v>
      </c>
      <c r="C264" s="1458"/>
      <c r="D264" s="80" t="s">
        <v>108</v>
      </c>
      <c r="E264" s="1392">
        <v>0.246</v>
      </c>
      <c r="F264" s="1393"/>
      <c r="G264" s="1394"/>
      <c r="H264" s="1392">
        <v>0.23</v>
      </c>
      <c r="I264" s="1394"/>
      <c r="J264" s="80"/>
      <c r="K264" s="80"/>
      <c r="L264" s="115"/>
      <c r="M264" s="80"/>
      <c r="N264" s="80"/>
      <c r="O264" s="80" t="s">
        <v>1019</v>
      </c>
    </row>
    <row r="265" spans="2:21" ht="14.5" hidden="1" customHeight="1" x14ac:dyDescent="0.3">
      <c r="B265" s="79"/>
      <c r="C265" s="79"/>
      <c r="D265" s="80" t="s">
        <v>109</v>
      </c>
      <c r="E265" s="1395">
        <v>0.251</v>
      </c>
      <c r="F265" s="1396"/>
      <c r="G265" s="1396"/>
      <c r="H265" s="1396">
        <v>0.27</v>
      </c>
      <c r="I265" s="1397"/>
      <c r="J265" s="80"/>
      <c r="K265" s="80"/>
      <c r="L265" s="80"/>
      <c r="M265" s="80"/>
      <c r="N265" s="80"/>
      <c r="O265" s="80"/>
    </row>
    <row r="266" spans="2:21" ht="14.5" hidden="1" customHeight="1" x14ac:dyDescent="0.3">
      <c r="B266" s="79"/>
      <c r="C266" s="79"/>
      <c r="D266" s="80" t="s">
        <v>115</v>
      </c>
      <c r="E266" s="1392">
        <v>2.1000000000000001E-2</v>
      </c>
      <c r="F266" s="1393"/>
      <c r="G266" s="1394"/>
      <c r="H266" s="1392"/>
      <c r="I266" s="1394"/>
      <c r="J266" s="80"/>
      <c r="K266" s="80"/>
      <c r="L266" s="80"/>
      <c r="M266" s="80"/>
      <c r="N266" s="80"/>
      <c r="O266" s="80"/>
    </row>
    <row r="267" spans="2:21" hidden="1" x14ac:dyDescent="0.3">
      <c r="B267" s="79"/>
      <c r="C267" s="79"/>
      <c r="D267" s="80" t="s">
        <v>1020</v>
      </c>
      <c r="E267" s="1382"/>
      <c r="F267" s="1383"/>
      <c r="G267" s="1384"/>
      <c r="H267" s="1382"/>
      <c r="I267" s="1384"/>
      <c r="J267" s="80"/>
      <c r="K267" s="80"/>
      <c r="L267" s="80"/>
      <c r="M267" s="80"/>
      <c r="N267" s="80"/>
      <c r="O267" s="80"/>
    </row>
    <row r="268" spans="2:21" hidden="1" x14ac:dyDescent="0.3">
      <c r="B268" s="79"/>
      <c r="C268" s="79"/>
      <c r="D268" s="80"/>
      <c r="E268" s="1382"/>
      <c r="F268" s="1383"/>
      <c r="G268" s="1384"/>
      <c r="H268" s="1382"/>
      <c r="I268" s="1384"/>
      <c r="J268" s="80"/>
      <c r="K268" s="80"/>
      <c r="L268" s="80"/>
      <c r="M268" s="80"/>
      <c r="N268" s="80"/>
      <c r="O268" s="80"/>
    </row>
    <row r="269" spans="2:21" hidden="1" x14ac:dyDescent="0.3">
      <c r="B269" s="79"/>
      <c r="C269" s="79"/>
      <c r="D269" s="80"/>
      <c r="E269" s="1382"/>
      <c r="F269" s="1383"/>
      <c r="G269" s="1384"/>
      <c r="H269" s="1382"/>
      <c r="I269" s="1384"/>
      <c r="J269" s="80"/>
      <c r="K269" s="80"/>
      <c r="L269" s="80"/>
      <c r="M269" s="80"/>
      <c r="N269" s="80"/>
      <c r="O269" s="80"/>
    </row>
    <row r="270" spans="2:21" hidden="1" x14ac:dyDescent="0.3">
      <c r="B270" s="79"/>
      <c r="C270" s="79"/>
      <c r="D270" s="80"/>
      <c r="E270" s="1382"/>
      <c r="F270" s="1383"/>
      <c r="G270" s="1384"/>
      <c r="H270" s="1382"/>
      <c r="I270" s="1384"/>
      <c r="J270" s="80"/>
      <c r="K270" s="80"/>
      <c r="L270" s="80"/>
      <c r="M270" s="80"/>
      <c r="N270" s="80"/>
      <c r="O270" s="80"/>
    </row>
    <row r="271" spans="2:21" hidden="1" x14ac:dyDescent="0.3">
      <c r="B271" s="79"/>
      <c r="C271" s="79"/>
      <c r="D271" s="80"/>
      <c r="E271" s="1382"/>
      <c r="F271" s="1383"/>
      <c r="G271" s="1384"/>
      <c r="H271" s="1382"/>
      <c r="I271" s="1384"/>
      <c r="J271" s="80"/>
      <c r="K271" s="80"/>
      <c r="L271" s="80"/>
      <c r="M271" s="80"/>
      <c r="N271" s="80"/>
      <c r="O271" s="80"/>
    </row>
  </sheetData>
  <sheetProtection algorithmName="SHA-512" hashValue="GueEwEWBTH39x7+m5ET+ay2AgdihbtaVZlzNJtnC9KpW4DMr2KZT+rDNZgveq3J2nFN8HtXe+WpQ85FhmptwzA==" saltValue="NhdYH23tBVZPKRV4y7t5zQ==" spinCount="100000" sheet="1" objects="1" scenarios="1"/>
  <dataConsolidate/>
  <mergeCells count="488">
    <mergeCell ref="H62:K62"/>
    <mergeCell ref="H63:K63"/>
    <mergeCell ref="B58:K58"/>
    <mergeCell ref="B33:K33"/>
    <mergeCell ref="G30:I30"/>
    <mergeCell ref="D30:F30"/>
    <mergeCell ref="B32:C32"/>
    <mergeCell ref="B30:C31"/>
    <mergeCell ref="B48:C48"/>
    <mergeCell ref="B61:C62"/>
    <mergeCell ref="B63:C63"/>
    <mergeCell ref="D62:G62"/>
    <mergeCell ref="B49:C50"/>
    <mergeCell ref="D49:G49"/>
    <mergeCell ref="H49:K49"/>
    <mergeCell ref="B39:B41"/>
    <mergeCell ref="B45:B47"/>
    <mergeCell ref="B53:B55"/>
    <mergeCell ref="B51:C51"/>
    <mergeCell ref="B52:C52"/>
    <mergeCell ref="B56:C56"/>
    <mergeCell ref="B57:C57"/>
    <mergeCell ref="D61:K61"/>
    <mergeCell ref="B60:C60"/>
    <mergeCell ref="B64:C64"/>
    <mergeCell ref="B65:C65"/>
    <mergeCell ref="B66:C66"/>
    <mergeCell ref="B67:C67"/>
    <mergeCell ref="B68:C68"/>
    <mergeCell ref="B69:C69"/>
    <mergeCell ref="D68:G68"/>
    <mergeCell ref="D63:G63"/>
    <mergeCell ref="B128:B129"/>
    <mergeCell ref="B118:C118"/>
    <mergeCell ref="D116:K116"/>
    <mergeCell ref="D117:K117"/>
    <mergeCell ref="D118:K118"/>
    <mergeCell ref="D123:G123"/>
    <mergeCell ref="D124:G124"/>
    <mergeCell ref="H123:K123"/>
    <mergeCell ref="H124:K124"/>
    <mergeCell ref="B122:C122"/>
    <mergeCell ref="B123:C124"/>
    <mergeCell ref="B119:C119"/>
    <mergeCell ref="B120:C120"/>
    <mergeCell ref="D100:K100"/>
    <mergeCell ref="D101:K101"/>
    <mergeCell ref="D102:K102"/>
    <mergeCell ref="L68:O68"/>
    <mergeCell ref="D69:G69"/>
    <mergeCell ref="H64:K64"/>
    <mergeCell ref="H65:K65"/>
    <mergeCell ref="H66:K66"/>
    <mergeCell ref="H67:K67"/>
    <mergeCell ref="H68:K68"/>
    <mergeCell ref="H69:K69"/>
    <mergeCell ref="D129:K129"/>
    <mergeCell ref="D91:K91"/>
    <mergeCell ref="D90:K90"/>
    <mergeCell ref="D92:K92"/>
    <mergeCell ref="D93:G93"/>
    <mergeCell ref="H93:K93"/>
    <mergeCell ref="I72:K72"/>
    <mergeCell ref="D127:K127"/>
    <mergeCell ref="D128:K128"/>
    <mergeCell ref="D119:K119"/>
    <mergeCell ref="D120:K120"/>
    <mergeCell ref="B70:K70"/>
    <mergeCell ref="B90:C90"/>
    <mergeCell ref="B95:C95"/>
    <mergeCell ref="D98:K98"/>
    <mergeCell ref="D99:K99"/>
    <mergeCell ref="B74:C75"/>
    <mergeCell ref="B76:C77"/>
    <mergeCell ref="B78:C79"/>
    <mergeCell ref="B80:C81"/>
    <mergeCell ref="B82:C83"/>
    <mergeCell ref="B84:C85"/>
    <mergeCell ref="D87:G87"/>
    <mergeCell ref="H87:K87"/>
    <mergeCell ref="B87:C88"/>
    <mergeCell ref="D83:E83"/>
    <mergeCell ref="D84:E84"/>
    <mergeCell ref="D85:E85"/>
    <mergeCell ref="D6:G6"/>
    <mergeCell ref="H6:K6"/>
    <mergeCell ref="B21:K21"/>
    <mergeCell ref="D35:G35"/>
    <mergeCell ref="H35:K35"/>
    <mergeCell ref="B42:C42"/>
    <mergeCell ref="B38:C38"/>
    <mergeCell ref="B43:C43"/>
    <mergeCell ref="B44:C44"/>
    <mergeCell ref="B35:C36"/>
    <mergeCell ref="B37:C37"/>
    <mergeCell ref="B8:B13"/>
    <mergeCell ref="B14:B19"/>
    <mergeCell ref="B6:C7"/>
    <mergeCell ref="B25:C25"/>
    <mergeCell ref="D23:G23"/>
    <mergeCell ref="B26:K26"/>
    <mergeCell ref="H23:K23"/>
    <mergeCell ref="B23:C24"/>
    <mergeCell ref="D28:K28"/>
    <mergeCell ref="D29:K29"/>
    <mergeCell ref="B28:C28"/>
    <mergeCell ref="H25:K25"/>
    <mergeCell ref="B29:C29"/>
    <mergeCell ref="B91:C91"/>
    <mergeCell ref="B145:B164"/>
    <mergeCell ref="C145:C148"/>
    <mergeCell ref="E142:G142"/>
    <mergeCell ref="E154:G154"/>
    <mergeCell ref="E158:G158"/>
    <mergeCell ref="E159:G159"/>
    <mergeCell ref="E160:G160"/>
    <mergeCell ref="B116:C116"/>
    <mergeCell ref="B104:C105"/>
    <mergeCell ref="D104:F104"/>
    <mergeCell ref="G104:I104"/>
    <mergeCell ref="B106:B107"/>
    <mergeCell ref="B108:B110"/>
    <mergeCell ref="B141:B142"/>
    <mergeCell ref="C141:C142"/>
    <mergeCell ref="B97:C98"/>
    <mergeCell ref="B113:C113"/>
    <mergeCell ref="B114:C114"/>
    <mergeCell ref="B125:B127"/>
    <mergeCell ref="B92:C92"/>
    <mergeCell ref="B93:C94"/>
    <mergeCell ref="B99:B100"/>
    <mergeCell ref="B101:B103"/>
    <mergeCell ref="B111:C111"/>
    <mergeCell ref="D111:I111"/>
    <mergeCell ref="O186:O189"/>
    <mergeCell ref="E187:G187"/>
    <mergeCell ref="H187:I187"/>
    <mergeCell ref="E188:G188"/>
    <mergeCell ref="H188:I188"/>
    <mergeCell ref="E189:G189"/>
    <mergeCell ref="H189:I189"/>
    <mergeCell ref="E155:G155"/>
    <mergeCell ref="E148:G148"/>
    <mergeCell ref="H153:I153"/>
    <mergeCell ref="O182:O184"/>
    <mergeCell ref="E183:G183"/>
    <mergeCell ref="E184:G184"/>
    <mergeCell ref="H183:I183"/>
    <mergeCell ref="H184:I184"/>
    <mergeCell ref="C173:C176"/>
    <mergeCell ref="N173:N176"/>
    <mergeCell ref="O179:O181"/>
    <mergeCell ref="E173:G173"/>
    <mergeCell ref="E174:G174"/>
    <mergeCell ref="E175:G175"/>
    <mergeCell ref="E176:G176"/>
    <mergeCell ref="H203:I203"/>
    <mergeCell ref="H204:I204"/>
    <mergeCell ref="E186:G186"/>
    <mergeCell ref="H186:I186"/>
    <mergeCell ref="E201:G201"/>
    <mergeCell ref="M203:M206"/>
    <mergeCell ref="N203:N206"/>
    <mergeCell ref="O203:O206"/>
    <mergeCell ref="O190:O193"/>
    <mergeCell ref="O198:O201"/>
    <mergeCell ref="M186:M189"/>
    <mergeCell ref="N186:N189"/>
    <mergeCell ref="H206:I206"/>
    <mergeCell ref="D66:G66"/>
    <mergeCell ref="D67:G67"/>
    <mergeCell ref="H168:I168"/>
    <mergeCell ref="B186:B189"/>
    <mergeCell ref="C186:C189"/>
    <mergeCell ref="H177:I177"/>
    <mergeCell ref="H142:I142"/>
    <mergeCell ref="E179:G179"/>
    <mergeCell ref="E180:G180"/>
    <mergeCell ref="E181:G181"/>
    <mergeCell ref="E149:G149"/>
    <mergeCell ref="B117:C117"/>
    <mergeCell ref="B72:E73"/>
    <mergeCell ref="F72:H72"/>
    <mergeCell ref="D74:E74"/>
    <mergeCell ref="D75:E75"/>
    <mergeCell ref="D76:E76"/>
    <mergeCell ref="D77:E77"/>
    <mergeCell ref="D78:E78"/>
    <mergeCell ref="D79:E79"/>
    <mergeCell ref="D80:E80"/>
    <mergeCell ref="D81:E81"/>
    <mergeCell ref="D82:E82"/>
    <mergeCell ref="B89:C89"/>
    <mergeCell ref="H246:I246"/>
    <mergeCell ref="H156:I156"/>
    <mergeCell ref="B233:B236"/>
    <mergeCell ref="C233:C236"/>
    <mergeCell ref="B203:B206"/>
    <mergeCell ref="C203:C206"/>
    <mergeCell ref="B182:B184"/>
    <mergeCell ref="C182:C184"/>
    <mergeCell ref="E167:G167"/>
    <mergeCell ref="E161:G161"/>
    <mergeCell ref="E171:G171"/>
    <mergeCell ref="E172:G172"/>
    <mergeCell ref="E164:G164"/>
    <mergeCell ref="H169:I169"/>
    <mergeCell ref="H214:I214"/>
    <mergeCell ref="H212:I212"/>
    <mergeCell ref="B220:B222"/>
    <mergeCell ref="C220:C222"/>
    <mergeCell ref="B212:B215"/>
    <mergeCell ref="C212:C215"/>
    <mergeCell ref="B216:B219"/>
    <mergeCell ref="C216:C219"/>
    <mergeCell ref="B194:B197"/>
    <mergeCell ref="E206:G206"/>
    <mergeCell ref="D64:G64"/>
    <mergeCell ref="H164:I164"/>
    <mergeCell ref="H159:I159"/>
    <mergeCell ref="H181:I181"/>
    <mergeCell ref="H182:I182"/>
    <mergeCell ref="H170:I170"/>
    <mergeCell ref="H171:I171"/>
    <mergeCell ref="H172:I172"/>
    <mergeCell ref="H173:I173"/>
    <mergeCell ref="H174:I174"/>
    <mergeCell ref="H175:I175"/>
    <mergeCell ref="H165:I165"/>
    <mergeCell ref="H166:I166"/>
    <mergeCell ref="H167:I167"/>
    <mergeCell ref="H157:I157"/>
    <mergeCell ref="H158:I158"/>
    <mergeCell ref="E182:G182"/>
    <mergeCell ref="D141:D142"/>
    <mergeCell ref="D103:K103"/>
    <mergeCell ref="D114:K114"/>
    <mergeCell ref="D125:K125"/>
    <mergeCell ref="D126:K126"/>
    <mergeCell ref="H146:I146"/>
    <mergeCell ref="D65:G65"/>
    <mergeCell ref="N261:N262"/>
    <mergeCell ref="O261:O262"/>
    <mergeCell ref="B264:C264"/>
    <mergeCell ref="E145:G145"/>
    <mergeCell ref="E146:G146"/>
    <mergeCell ref="E147:G147"/>
    <mergeCell ref="B257:B259"/>
    <mergeCell ref="C257:C259"/>
    <mergeCell ref="M257:M259"/>
    <mergeCell ref="N257:N259"/>
    <mergeCell ref="O257:O259"/>
    <mergeCell ref="B261:B262"/>
    <mergeCell ref="C261:C262"/>
    <mergeCell ref="D261:D262"/>
    <mergeCell ref="L261:L262"/>
    <mergeCell ref="M261:M262"/>
    <mergeCell ref="O251:O252"/>
    <mergeCell ref="B239:B242"/>
    <mergeCell ref="C239:C242"/>
    <mergeCell ref="L239:L241"/>
    <mergeCell ref="M239:M242"/>
    <mergeCell ref="N239:N242"/>
    <mergeCell ref="O239:O242"/>
    <mergeCell ref="E239:G239"/>
    <mergeCell ref="B254:B256"/>
    <mergeCell ref="C254:C256"/>
    <mergeCell ref="M254:M256"/>
    <mergeCell ref="N254:N256"/>
    <mergeCell ref="O254:O256"/>
    <mergeCell ref="B251:B252"/>
    <mergeCell ref="C251:C252"/>
    <mergeCell ref="D251:D252"/>
    <mergeCell ref="G251:L251"/>
    <mergeCell ref="M251:M252"/>
    <mergeCell ref="N251:N252"/>
    <mergeCell ref="E252:G252"/>
    <mergeCell ref="E253:G253"/>
    <mergeCell ref="E254:G254"/>
    <mergeCell ref="E255:G255"/>
    <mergeCell ref="E256:G256"/>
    <mergeCell ref="H253:I253"/>
    <mergeCell ref="H254:I254"/>
    <mergeCell ref="H255:I255"/>
    <mergeCell ref="H256:I256"/>
    <mergeCell ref="M233:M236"/>
    <mergeCell ref="N233:N236"/>
    <mergeCell ref="O233:O236"/>
    <mergeCell ref="E234:G234"/>
    <mergeCell ref="E235:G235"/>
    <mergeCell ref="E236:G236"/>
    <mergeCell ref="R251:R252"/>
    <mergeCell ref="E233:G233"/>
    <mergeCell ref="E248:G248"/>
    <mergeCell ref="H248:I248"/>
    <mergeCell ref="H252:I252"/>
    <mergeCell ref="H239:I239"/>
    <mergeCell ref="H240:I240"/>
    <mergeCell ref="H241:I241"/>
    <mergeCell ref="H242:I242"/>
    <mergeCell ref="E244:G244"/>
    <mergeCell ref="H244:I244"/>
    <mergeCell ref="E237:G237"/>
    <mergeCell ref="H233:I233"/>
    <mergeCell ref="H234:I234"/>
    <mergeCell ref="H235:I235"/>
    <mergeCell ref="H236:I236"/>
    <mergeCell ref="H237:I237"/>
    <mergeCell ref="E242:G242"/>
    <mergeCell ref="M220:M222"/>
    <mergeCell ref="N220:N222"/>
    <mergeCell ref="O220:O222"/>
    <mergeCell ref="E217:G217"/>
    <mergeCell ref="H215:I215"/>
    <mergeCell ref="H216:I216"/>
    <mergeCell ref="E210:G210"/>
    <mergeCell ref="E211:G211"/>
    <mergeCell ref="H210:I210"/>
    <mergeCell ref="H211:I211"/>
    <mergeCell ref="M212:M215"/>
    <mergeCell ref="N212:N215"/>
    <mergeCell ref="O212:O215"/>
    <mergeCell ref="O216:O219"/>
    <mergeCell ref="M216:M219"/>
    <mergeCell ref="N216:N219"/>
    <mergeCell ref="E216:G216"/>
    <mergeCell ref="H217:I217"/>
    <mergeCell ref="E218:G218"/>
    <mergeCell ref="E219:G219"/>
    <mergeCell ref="E220:G220"/>
    <mergeCell ref="E221:G221"/>
    <mergeCell ref="E222:G222"/>
    <mergeCell ref="H213:I213"/>
    <mergeCell ref="C194:C197"/>
    <mergeCell ref="M194:M197"/>
    <mergeCell ref="N194:N197"/>
    <mergeCell ref="E190:G190"/>
    <mergeCell ref="M182:M184"/>
    <mergeCell ref="N182:N184"/>
    <mergeCell ref="N179:N181"/>
    <mergeCell ref="B198:B201"/>
    <mergeCell ref="C198:C201"/>
    <mergeCell ref="M198:M201"/>
    <mergeCell ref="N198:N201"/>
    <mergeCell ref="H190:I190"/>
    <mergeCell ref="H191:I191"/>
    <mergeCell ref="H192:I192"/>
    <mergeCell ref="H193:I193"/>
    <mergeCell ref="H194:I194"/>
    <mergeCell ref="E191:G191"/>
    <mergeCell ref="E192:G192"/>
    <mergeCell ref="E193:G193"/>
    <mergeCell ref="E194:G194"/>
    <mergeCell ref="H195:I195"/>
    <mergeCell ref="H196:I196"/>
    <mergeCell ref="E195:G195"/>
    <mergeCell ref="E196:G196"/>
    <mergeCell ref="H147:I147"/>
    <mergeCell ref="H148:I148"/>
    <mergeCell ref="H149:I149"/>
    <mergeCell ref="H150:I150"/>
    <mergeCell ref="H151:I151"/>
    <mergeCell ref="H152:I152"/>
    <mergeCell ref="E152:G152"/>
    <mergeCell ref="E153:G153"/>
    <mergeCell ref="M179:M181"/>
    <mergeCell ref="E177:G177"/>
    <mergeCell ref="H176:I176"/>
    <mergeCell ref="H180:I180"/>
    <mergeCell ref="B179:B181"/>
    <mergeCell ref="C179:C181"/>
    <mergeCell ref="B185:C185"/>
    <mergeCell ref="B190:B193"/>
    <mergeCell ref="C190:C193"/>
    <mergeCell ref="C149:C152"/>
    <mergeCell ref="E169:G169"/>
    <mergeCell ref="E170:G170"/>
    <mergeCell ref="E157:G157"/>
    <mergeCell ref="E163:G163"/>
    <mergeCell ref="E156:G156"/>
    <mergeCell ref="C161:C164"/>
    <mergeCell ref="E151:G151"/>
    <mergeCell ref="E165:G165"/>
    <mergeCell ref="E166:G166"/>
    <mergeCell ref="E168:G168"/>
    <mergeCell ref="E150:G150"/>
    <mergeCell ref="B165:B176"/>
    <mergeCell ref="C165:C168"/>
    <mergeCell ref="C169:C172"/>
    <mergeCell ref="C153:C156"/>
    <mergeCell ref="C157:C160"/>
    <mergeCell ref="E162:G162"/>
    <mergeCell ref="H259:I259"/>
    <mergeCell ref="E258:G258"/>
    <mergeCell ref="E259:G259"/>
    <mergeCell ref="E197:G197"/>
    <mergeCell ref="H230:I230"/>
    <mergeCell ref="H231:I231"/>
    <mergeCell ref="H232:I232"/>
    <mergeCell ref="E240:G240"/>
    <mergeCell ref="E198:G198"/>
    <mergeCell ref="E199:G199"/>
    <mergeCell ref="E200:G200"/>
    <mergeCell ref="E228:G228"/>
    <mergeCell ref="H227:I227"/>
    <mergeCell ref="H228:I228"/>
    <mergeCell ref="E229:G229"/>
    <mergeCell ref="E208:G208"/>
    <mergeCell ref="E209:G209"/>
    <mergeCell ref="E207:G207"/>
    <mergeCell ref="H201:I201"/>
    <mergeCell ref="E203:G203"/>
    <mergeCell ref="E204:G204"/>
    <mergeCell ref="E205:G205"/>
    <mergeCell ref="H205:I205"/>
    <mergeCell ref="H257:I257"/>
    <mergeCell ref="N141:N142"/>
    <mergeCell ref="H209:I209"/>
    <mergeCell ref="H208:I208"/>
    <mergeCell ref="H207:I207"/>
    <mergeCell ref="N145:N148"/>
    <mergeCell ref="N161:N164"/>
    <mergeCell ref="N165:N168"/>
    <mergeCell ref="N149:N152"/>
    <mergeCell ref="N153:N156"/>
    <mergeCell ref="N157:N160"/>
    <mergeCell ref="N169:N172"/>
    <mergeCell ref="M190:M193"/>
    <mergeCell ref="N190:N193"/>
    <mergeCell ref="H145:I145"/>
    <mergeCell ref="H197:I197"/>
    <mergeCell ref="H198:I198"/>
    <mergeCell ref="H199:I199"/>
    <mergeCell ref="H200:I200"/>
    <mergeCell ref="H161:I161"/>
    <mergeCell ref="H162:I162"/>
    <mergeCell ref="H163:I163"/>
    <mergeCell ref="H154:I154"/>
    <mergeCell ref="H155:I155"/>
    <mergeCell ref="H160:I160"/>
    <mergeCell ref="H223:I223"/>
    <mergeCell ref="H224:I224"/>
    <mergeCell ref="H225:I225"/>
    <mergeCell ref="H218:I218"/>
    <mergeCell ref="H219:I219"/>
    <mergeCell ref="H220:I220"/>
    <mergeCell ref="H221:I221"/>
    <mergeCell ref="H222:I222"/>
    <mergeCell ref="H229:I229"/>
    <mergeCell ref="H226:I226"/>
    <mergeCell ref="C225:C227"/>
    <mergeCell ref="E212:G212"/>
    <mergeCell ref="E213:G213"/>
    <mergeCell ref="E214:G214"/>
    <mergeCell ref="E215:G215"/>
    <mergeCell ref="C229:C231"/>
    <mergeCell ref="E241:G241"/>
    <mergeCell ref="E257:G257"/>
    <mergeCell ref="E223:G223"/>
    <mergeCell ref="E224:G224"/>
    <mergeCell ref="E225:G225"/>
    <mergeCell ref="E226:G226"/>
    <mergeCell ref="E227:G227"/>
    <mergeCell ref="E246:G246"/>
    <mergeCell ref="E271:G271"/>
    <mergeCell ref="E230:G230"/>
    <mergeCell ref="E231:G231"/>
    <mergeCell ref="E232:G232"/>
    <mergeCell ref="H271:I271"/>
    <mergeCell ref="E262:G262"/>
    <mergeCell ref="E263:G263"/>
    <mergeCell ref="E264:G264"/>
    <mergeCell ref="E265:G265"/>
    <mergeCell ref="E266:G266"/>
    <mergeCell ref="E267:G267"/>
    <mergeCell ref="E268:G268"/>
    <mergeCell ref="E269:G269"/>
    <mergeCell ref="E270:G270"/>
    <mergeCell ref="H262:I262"/>
    <mergeCell ref="H263:I263"/>
    <mergeCell ref="H264:I264"/>
    <mergeCell ref="H265:I265"/>
    <mergeCell ref="H266:I266"/>
    <mergeCell ref="H267:I267"/>
    <mergeCell ref="H268:I268"/>
    <mergeCell ref="H269:I269"/>
    <mergeCell ref="H270:I270"/>
    <mergeCell ref="H258:I258"/>
  </mergeCells>
  <dataValidations count="1">
    <dataValidation type="list" allowBlank="1" showInputMessage="1" showErrorMessage="1" sqref="L212:O222 T252 L233:O237 L244:O244 L246:O246 L248:O248 D208:E208" xr:uid="{190C062D-E78D-47A8-A304-30EF3FD1691F}">
      <formula1>"Not applicable,Legal prohibitions,Confidentiality constraints,Information unavailable/incomplete"</formula1>
    </dataValidation>
  </dataValidations>
  <pageMargins left="0.7" right="0.7" top="0.75" bottom="0.75" header="0.3" footer="0.3"/>
  <pageSetup paperSize="5" scale="41" fitToHeight="0" orientation="landscape" r:id="rId1"/>
  <ignoredErrors>
    <ignoredError sqref="D56:F56 H56:I56" formulaRange="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32630-A17C-4CE0-AB23-7E94F05F94E9}">
  <sheetPr>
    <tabColor rgb="FFE0D5BE"/>
    <pageSetUpPr fitToPage="1"/>
  </sheetPr>
  <dimension ref="B1:DG114"/>
  <sheetViews>
    <sheetView zoomScale="85" zoomScaleNormal="85" workbookViewId="0">
      <selection activeCell="P11" sqref="P11"/>
    </sheetView>
  </sheetViews>
  <sheetFormatPr defaultColWidth="9.1796875" defaultRowHeight="14" x14ac:dyDescent="0.3"/>
  <cols>
    <col min="1" max="1" width="3.453125" style="4" customWidth="1"/>
    <col min="2" max="2" width="20.453125" style="4" customWidth="1"/>
    <col min="3" max="3" width="54.453125" style="4" customWidth="1"/>
    <col min="4" max="9" width="14.1796875" style="4" customWidth="1"/>
    <col min="10" max="10" width="38.54296875" style="4" customWidth="1"/>
    <col min="11" max="11" width="16.26953125" style="4" customWidth="1"/>
    <col min="12" max="15" width="0" style="4" hidden="1" customWidth="1"/>
    <col min="16" max="16384" width="9.1796875" style="4"/>
  </cols>
  <sheetData>
    <row r="1" spans="2:18" ht="78" customHeight="1" x14ac:dyDescent="0.3"/>
    <row r="2" spans="2:18" ht="50.5" customHeight="1" x14ac:dyDescent="0.5">
      <c r="B2" s="213" t="s">
        <v>1198</v>
      </c>
      <c r="C2" s="214"/>
      <c r="D2" s="214"/>
      <c r="E2" s="214"/>
      <c r="F2" s="214"/>
      <c r="G2" s="214"/>
      <c r="H2" s="214"/>
      <c r="I2" s="214"/>
      <c r="J2" s="214"/>
      <c r="K2" s="214"/>
    </row>
    <row r="3" spans="2:18" ht="40.5" customHeight="1" x14ac:dyDescent="0.3">
      <c r="B3" s="215" t="s">
        <v>33</v>
      </c>
      <c r="C3" s="159"/>
      <c r="D3" s="159"/>
      <c r="E3" s="159"/>
      <c r="F3" s="159"/>
      <c r="G3" s="159"/>
      <c r="H3" s="159"/>
      <c r="I3" s="159"/>
      <c r="J3" s="159"/>
      <c r="K3" s="159"/>
    </row>
    <row r="4" spans="2:18" ht="24.75" customHeight="1" x14ac:dyDescent="0.3">
      <c r="B4" s="15"/>
      <c r="C4" s="14"/>
      <c r="D4" s="16"/>
      <c r="E4" s="16"/>
      <c r="F4" s="16"/>
      <c r="G4" s="16"/>
      <c r="H4" s="16"/>
    </row>
    <row r="5" spans="2:18" s="206" customFormat="1" ht="49" customHeight="1" x14ac:dyDescent="0.25">
      <c r="B5" s="253" t="s">
        <v>1021</v>
      </c>
      <c r="C5" s="246"/>
      <c r="D5" s="246"/>
      <c r="E5" s="246"/>
      <c r="F5" s="246"/>
      <c r="G5" s="246"/>
      <c r="H5" s="246"/>
      <c r="I5" s="246"/>
      <c r="J5" s="246"/>
      <c r="K5" s="246"/>
      <c r="L5" s="246"/>
      <c r="M5" s="246"/>
      <c r="N5" s="248"/>
      <c r="P5" s="246"/>
      <c r="Q5" s="246"/>
      <c r="R5" s="246"/>
    </row>
    <row r="6" spans="2:18" ht="18.649999999999999" customHeight="1" x14ac:dyDescent="0.3">
      <c r="B6" s="1222" t="s">
        <v>155</v>
      </c>
      <c r="C6" s="1223"/>
      <c r="D6" s="430" t="s">
        <v>68</v>
      </c>
      <c r="E6" s="431"/>
      <c r="F6" s="431"/>
      <c r="G6" s="431"/>
      <c r="H6" s="431"/>
      <c r="I6" s="431"/>
      <c r="J6" s="431"/>
      <c r="K6" s="419"/>
      <c r="L6" s="310"/>
      <c r="O6" s="306" t="s">
        <v>91</v>
      </c>
      <c r="P6" s="306" t="s">
        <v>64</v>
      </c>
      <c r="Q6" s="306" t="s">
        <v>139</v>
      </c>
      <c r="R6" s="306" t="s">
        <v>66</v>
      </c>
    </row>
    <row r="7" spans="2:18" s="206" customFormat="1" ht="25" customHeight="1" x14ac:dyDescent="0.25">
      <c r="B7" s="874" t="s">
        <v>1022</v>
      </c>
      <c r="C7" s="875"/>
      <c r="D7" s="706" t="s">
        <v>1378</v>
      </c>
      <c r="E7" s="706"/>
      <c r="F7" s="706"/>
      <c r="G7" s="706"/>
      <c r="H7" s="706"/>
      <c r="I7" s="706"/>
      <c r="J7" s="706"/>
      <c r="K7" s="706"/>
      <c r="L7" s="246"/>
      <c r="M7" s="246"/>
      <c r="N7" s="248"/>
      <c r="P7" s="246"/>
      <c r="Q7" s="246"/>
      <c r="R7" s="246"/>
    </row>
    <row r="8" spans="2:18" s="206" customFormat="1" ht="25" customHeight="1" x14ac:dyDescent="0.25">
      <c r="B8" s="874" t="s">
        <v>1024</v>
      </c>
      <c r="C8" s="875"/>
      <c r="D8" s="706" t="s">
        <v>1380</v>
      </c>
      <c r="E8" s="706"/>
      <c r="F8" s="706"/>
      <c r="G8" s="706"/>
      <c r="H8" s="706"/>
      <c r="I8" s="706"/>
      <c r="J8" s="706"/>
      <c r="K8" s="706"/>
      <c r="L8" s="246"/>
      <c r="M8" s="246"/>
      <c r="N8" s="248"/>
      <c r="P8" s="246"/>
      <c r="Q8" s="246"/>
      <c r="R8" s="246"/>
    </row>
    <row r="9" spans="2:18" s="206" customFormat="1" ht="21" customHeight="1" x14ac:dyDescent="0.25">
      <c r="B9" s="874" t="s">
        <v>1026</v>
      </c>
      <c r="C9" s="875"/>
      <c r="D9" s="706" t="s">
        <v>1027</v>
      </c>
      <c r="E9" s="706"/>
      <c r="F9" s="706"/>
      <c r="G9" s="706"/>
      <c r="H9" s="706"/>
      <c r="I9" s="706"/>
      <c r="J9" s="706"/>
      <c r="K9" s="706"/>
      <c r="L9" s="246"/>
      <c r="M9" s="246"/>
      <c r="N9" s="248"/>
      <c r="P9" s="246"/>
      <c r="Q9" s="246"/>
      <c r="R9" s="246"/>
    </row>
    <row r="10" spans="2:18" s="206" customFormat="1" ht="78" customHeight="1" x14ac:dyDescent="0.25">
      <c r="B10" s="874" t="s">
        <v>1028</v>
      </c>
      <c r="C10" s="875"/>
      <c r="D10" s="706" t="s">
        <v>1379</v>
      </c>
      <c r="E10" s="706"/>
      <c r="F10" s="706"/>
      <c r="G10" s="706"/>
      <c r="H10" s="706"/>
      <c r="I10" s="706"/>
      <c r="J10" s="706"/>
      <c r="K10" s="706"/>
      <c r="L10" s="246"/>
      <c r="M10" s="246"/>
      <c r="N10" s="248"/>
      <c r="P10" s="246"/>
      <c r="Q10" s="246"/>
      <c r="R10" s="246"/>
    </row>
    <row r="11" spans="2:18" s="206" customFormat="1" ht="78" customHeight="1" x14ac:dyDescent="0.25">
      <c r="B11" s="874" t="s">
        <v>1381</v>
      </c>
      <c r="C11" s="875"/>
      <c r="D11" s="706" t="s">
        <v>1382</v>
      </c>
      <c r="E11" s="706"/>
      <c r="F11" s="706"/>
      <c r="G11" s="706"/>
      <c r="H11" s="706"/>
      <c r="I11" s="706"/>
      <c r="J11" s="706"/>
      <c r="K11" s="706"/>
      <c r="L11" s="246"/>
      <c r="M11" s="246"/>
      <c r="N11" s="248"/>
      <c r="P11" s="246"/>
      <c r="Q11" s="246"/>
      <c r="R11" s="246"/>
    </row>
    <row r="12" spans="2:18" s="206" customFormat="1" ht="43.5" customHeight="1" x14ac:dyDescent="0.25">
      <c r="B12" s="874" t="s">
        <v>1031</v>
      </c>
      <c r="C12" s="875"/>
      <c r="D12" s="1237" t="s">
        <v>1383</v>
      </c>
      <c r="E12" s="1238"/>
      <c r="F12" s="1238"/>
      <c r="G12" s="1238"/>
      <c r="H12" s="1238"/>
      <c r="I12" s="1238"/>
      <c r="J12" s="1238"/>
      <c r="K12" s="1239"/>
      <c r="L12" s="246"/>
      <c r="M12" s="246"/>
      <c r="N12" s="248"/>
      <c r="P12" s="246"/>
      <c r="Q12" s="246"/>
      <c r="R12" s="246"/>
    </row>
    <row r="13" spans="2:18" s="206" customFormat="1" ht="57" customHeight="1" x14ac:dyDescent="0.25">
      <c r="B13" s="874" t="s">
        <v>1033</v>
      </c>
      <c r="C13" s="875"/>
      <c r="D13" s="1246" t="s">
        <v>1384</v>
      </c>
      <c r="E13" s="1246"/>
      <c r="F13" s="1246"/>
      <c r="G13" s="1246"/>
      <c r="H13" s="1246"/>
      <c r="I13" s="1246"/>
      <c r="J13" s="1246"/>
      <c r="K13" s="1246"/>
      <c r="L13" s="246"/>
      <c r="M13" s="246"/>
      <c r="N13" s="248"/>
      <c r="P13" s="246"/>
      <c r="Q13" s="246"/>
      <c r="R13" s="246"/>
    </row>
    <row r="14" spans="2:18" s="206" customFormat="1" ht="47.15" customHeight="1" x14ac:dyDescent="0.25">
      <c r="B14" s="874" t="s">
        <v>1035</v>
      </c>
      <c r="C14" s="875"/>
      <c r="D14" s="1246" t="s">
        <v>1475</v>
      </c>
      <c r="E14" s="1246"/>
      <c r="F14" s="1246"/>
      <c r="G14" s="1246"/>
      <c r="H14" s="1246"/>
      <c r="I14" s="1246"/>
      <c r="J14" s="1246"/>
      <c r="K14" s="1246"/>
      <c r="L14" s="246"/>
      <c r="M14" s="246"/>
      <c r="N14" s="248"/>
      <c r="P14" s="246"/>
      <c r="Q14" s="246"/>
      <c r="R14" s="246"/>
    </row>
    <row r="15" spans="2:18" s="206" customFormat="1" ht="31" customHeight="1" x14ac:dyDescent="0.25">
      <c r="B15" s="874" t="s">
        <v>1037</v>
      </c>
      <c r="C15" s="875"/>
      <c r="D15" s="1246" t="s">
        <v>1385</v>
      </c>
      <c r="E15" s="1246"/>
      <c r="F15" s="1246"/>
      <c r="G15" s="1246"/>
      <c r="H15" s="1246"/>
      <c r="I15" s="1246"/>
      <c r="J15" s="1246"/>
      <c r="K15" s="1246"/>
      <c r="L15" s="246"/>
      <c r="M15" s="246"/>
      <c r="N15" s="248"/>
      <c r="P15" s="246"/>
      <c r="Q15" s="246"/>
      <c r="R15" s="246"/>
    </row>
    <row r="16" spans="2:18" s="206" customFormat="1" ht="128.15" customHeight="1" x14ac:dyDescent="0.25">
      <c r="B16" s="874" t="s">
        <v>1039</v>
      </c>
      <c r="C16" s="875"/>
      <c r="D16" s="1246" t="s">
        <v>1386</v>
      </c>
      <c r="E16" s="1246"/>
      <c r="F16" s="1246"/>
      <c r="G16" s="1246"/>
      <c r="H16" s="1246"/>
      <c r="I16" s="1246"/>
      <c r="J16" s="1246"/>
      <c r="K16" s="1246"/>
      <c r="L16" s="246"/>
      <c r="M16" s="246"/>
      <c r="N16" s="248"/>
      <c r="P16" s="246"/>
      <c r="Q16" s="246"/>
      <c r="R16" s="246"/>
    </row>
    <row r="17" spans="2:111" s="206" customFormat="1" ht="46" customHeight="1" x14ac:dyDescent="0.25">
      <c r="B17" s="874" t="s">
        <v>1041</v>
      </c>
      <c r="C17" s="875"/>
      <c r="D17" s="1246" t="s">
        <v>1387</v>
      </c>
      <c r="E17" s="1246"/>
      <c r="F17" s="1246"/>
      <c r="G17" s="1246"/>
      <c r="H17" s="1246"/>
      <c r="I17" s="1246"/>
      <c r="J17" s="1246"/>
      <c r="K17" s="1246"/>
      <c r="L17" s="246"/>
      <c r="M17" s="246"/>
      <c r="N17" s="248"/>
      <c r="P17" s="246"/>
      <c r="Q17" s="246"/>
      <c r="R17" s="246"/>
    </row>
    <row r="18" spans="2:111" s="206" customFormat="1" ht="45.65" customHeight="1" x14ac:dyDescent="0.25">
      <c r="B18" s="874" t="s">
        <v>1043</v>
      </c>
      <c r="C18" s="875"/>
      <c r="D18" s="1246" t="s">
        <v>1387</v>
      </c>
      <c r="E18" s="1246"/>
      <c r="F18" s="1246"/>
      <c r="G18" s="1246"/>
      <c r="H18" s="1246"/>
      <c r="I18" s="1246"/>
      <c r="J18" s="1246"/>
      <c r="K18" s="1246"/>
      <c r="L18" s="246"/>
      <c r="M18" s="246"/>
      <c r="N18" s="248"/>
      <c r="P18" s="246"/>
      <c r="Q18" s="246"/>
      <c r="R18" s="246"/>
    </row>
    <row r="19" spans="2:111" s="206" customFormat="1" ht="25" customHeight="1" x14ac:dyDescent="0.25">
      <c r="B19" s="1518" t="s">
        <v>1045</v>
      </c>
      <c r="C19" s="1519"/>
      <c r="D19" s="706" t="s">
        <v>1388</v>
      </c>
      <c r="E19" s="706"/>
      <c r="F19" s="706"/>
      <c r="G19" s="706"/>
      <c r="H19" s="706"/>
      <c r="I19" s="706"/>
      <c r="J19" s="706"/>
      <c r="K19" s="706"/>
      <c r="L19" s="246"/>
      <c r="M19" s="246"/>
      <c r="N19" s="248"/>
      <c r="P19" s="246"/>
      <c r="Q19" s="246"/>
      <c r="R19" s="246"/>
    </row>
    <row r="20" spans="2:111" s="206" customFormat="1" ht="25" customHeight="1" x14ac:dyDescent="0.25">
      <c r="B20" s="874" t="s">
        <v>1047</v>
      </c>
      <c r="C20" s="875"/>
      <c r="D20" s="706" t="s">
        <v>1262</v>
      </c>
      <c r="E20" s="706"/>
      <c r="F20" s="706"/>
      <c r="G20" s="706"/>
      <c r="H20" s="706"/>
      <c r="I20" s="706"/>
      <c r="J20" s="706"/>
      <c r="K20" s="706"/>
      <c r="L20" s="246"/>
      <c r="M20" s="246"/>
      <c r="N20" s="248"/>
      <c r="P20" s="246"/>
      <c r="Q20" s="246"/>
      <c r="R20" s="246"/>
    </row>
    <row r="21" spans="2:111" s="206" customFormat="1" ht="25" customHeight="1" x14ac:dyDescent="0.25">
      <c r="B21" s="874" t="s">
        <v>1048</v>
      </c>
      <c r="C21" s="875"/>
      <c r="D21" s="706" t="s">
        <v>1262</v>
      </c>
      <c r="E21" s="706"/>
      <c r="F21" s="706"/>
      <c r="G21" s="706"/>
      <c r="H21" s="706"/>
      <c r="I21" s="706"/>
      <c r="J21" s="706"/>
      <c r="K21" s="706"/>
      <c r="L21" s="246"/>
      <c r="M21" s="246"/>
      <c r="N21" s="248"/>
      <c r="P21" s="246"/>
      <c r="Q21" s="246"/>
      <c r="R21" s="246"/>
    </row>
    <row r="22" spans="2:111" s="206" customFormat="1" ht="25" customHeight="1" x14ac:dyDescent="0.25">
      <c r="B22" s="874" t="s">
        <v>1049</v>
      </c>
      <c r="C22" s="875"/>
      <c r="D22" s="706" t="s">
        <v>1263</v>
      </c>
      <c r="E22" s="706"/>
      <c r="F22" s="706"/>
      <c r="G22" s="706"/>
      <c r="H22" s="706"/>
      <c r="I22" s="706"/>
      <c r="J22" s="706"/>
      <c r="K22" s="706"/>
      <c r="L22" s="246"/>
      <c r="M22" s="246"/>
      <c r="N22" s="248"/>
      <c r="P22" s="246"/>
      <c r="Q22" s="246"/>
      <c r="R22" s="246"/>
    </row>
    <row r="23" spans="2:111" s="206" customFormat="1" ht="25" customHeight="1" x14ac:dyDescent="0.25">
      <c r="B23" s="874" t="s">
        <v>1050</v>
      </c>
      <c r="C23" s="875"/>
      <c r="D23" s="706" t="s">
        <v>1262</v>
      </c>
      <c r="E23" s="706"/>
      <c r="F23" s="706"/>
      <c r="G23" s="706"/>
      <c r="H23" s="706"/>
      <c r="I23" s="706"/>
      <c r="J23" s="706"/>
      <c r="K23" s="706"/>
      <c r="L23" s="246"/>
      <c r="M23" s="246"/>
      <c r="N23" s="248"/>
      <c r="P23" s="246"/>
      <c r="Q23" s="246"/>
      <c r="R23" s="246"/>
    </row>
    <row r="24" spans="2:111" s="206" customFormat="1" ht="77.150000000000006" customHeight="1" x14ac:dyDescent="0.25">
      <c r="B24" s="874" t="s">
        <v>1051</v>
      </c>
      <c r="C24" s="875"/>
      <c r="D24" s="706" t="s">
        <v>1463</v>
      </c>
      <c r="E24" s="706"/>
      <c r="F24" s="706"/>
      <c r="G24" s="706"/>
      <c r="H24" s="706"/>
      <c r="I24" s="706"/>
      <c r="J24" s="706"/>
      <c r="K24" s="706"/>
      <c r="L24" s="246"/>
      <c r="M24" s="246"/>
      <c r="N24" s="248"/>
      <c r="P24" s="246"/>
      <c r="Q24" s="246"/>
      <c r="R24" s="246"/>
    </row>
    <row r="25" spans="2:111" s="206" customFormat="1" ht="25" customHeight="1" x14ac:dyDescent="0.25">
      <c r="B25" s="874" t="s">
        <v>1052</v>
      </c>
      <c r="C25" s="875"/>
      <c r="D25" s="706" t="s">
        <v>1191</v>
      </c>
      <c r="E25" s="706"/>
      <c r="F25" s="706"/>
      <c r="G25" s="706"/>
      <c r="H25" s="706"/>
      <c r="I25" s="706"/>
      <c r="J25" s="706"/>
      <c r="K25" s="706"/>
      <c r="L25" s="246"/>
      <c r="M25" s="246"/>
      <c r="N25" s="248"/>
      <c r="P25" s="246"/>
      <c r="Q25" s="246"/>
      <c r="R25" s="246"/>
    </row>
    <row r="26" spans="2:111" s="206" customFormat="1" ht="49" customHeight="1" x14ac:dyDescent="0.25">
      <c r="B26" s="253" t="s">
        <v>1053</v>
      </c>
      <c r="C26" s="246"/>
      <c r="D26" s="246"/>
      <c r="E26" s="246"/>
      <c r="F26" s="246"/>
      <c r="G26" s="246"/>
      <c r="H26" s="246"/>
      <c r="I26" s="246"/>
      <c r="J26" s="246"/>
      <c r="K26" s="246"/>
      <c r="L26" s="246"/>
      <c r="M26" s="246"/>
      <c r="N26" s="248"/>
      <c r="P26" s="246"/>
      <c r="Q26" s="246"/>
      <c r="R26" s="246"/>
    </row>
    <row r="27" spans="2:111" ht="18.649999999999999" customHeight="1" x14ac:dyDescent="0.3">
      <c r="B27" s="1222" t="s">
        <v>155</v>
      </c>
      <c r="C27" s="1223"/>
      <c r="D27" s="430" t="s">
        <v>68</v>
      </c>
      <c r="E27" s="431"/>
      <c r="F27" s="431"/>
      <c r="G27" s="431"/>
      <c r="H27" s="431"/>
      <c r="I27" s="431"/>
      <c r="J27" s="431"/>
      <c r="K27" s="419"/>
      <c r="L27" s="310"/>
      <c r="O27" s="306" t="s">
        <v>91</v>
      </c>
      <c r="P27" s="306" t="s">
        <v>64</v>
      </c>
      <c r="Q27" s="306" t="s">
        <v>139</v>
      </c>
      <c r="R27" s="306" t="s">
        <v>66</v>
      </c>
    </row>
    <row r="28" spans="2:111" s="206" customFormat="1" ht="25" customHeight="1" x14ac:dyDescent="0.25">
      <c r="B28" s="853" t="s">
        <v>1054</v>
      </c>
      <c r="C28" s="855"/>
      <c r="D28" s="721" t="s">
        <v>1389</v>
      </c>
      <c r="E28" s="721"/>
      <c r="F28" s="721"/>
      <c r="G28" s="721"/>
      <c r="H28" s="721"/>
      <c r="I28" s="721"/>
      <c r="J28" s="721"/>
      <c r="K28" s="721"/>
      <c r="L28" s="246"/>
      <c r="M28" s="246"/>
      <c r="N28" s="248"/>
      <c r="P28" s="246"/>
      <c r="Q28" s="246"/>
      <c r="R28" s="246"/>
    </row>
    <row r="29" spans="2:111" s="206" customFormat="1" ht="35.15" customHeight="1" x14ac:dyDescent="0.25">
      <c r="B29" s="853" t="s">
        <v>1055</v>
      </c>
      <c r="C29" s="855"/>
      <c r="D29" s="721" t="s">
        <v>1690</v>
      </c>
      <c r="E29" s="721"/>
      <c r="F29" s="721"/>
      <c r="G29" s="721"/>
      <c r="H29" s="721"/>
      <c r="I29" s="721"/>
      <c r="J29" s="721"/>
      <c r="K29" s="721"/>
      <c r="L29" s="246"/>
      <c r="M29" s="246"/>
      <c r="N29" s="248"/>
      <c r="P29" s="246"/>
      <c r="Q29" s="246"/>
      <c r="R29" s="246"/>
    </row>
    <row r="30" spans="2:111" s="206" customFormat="1" ht="21" customHeight="1" x14ac:dyDescent="0.25">
      <c r="B30" s="943" t="s">
        <v>1056</v>
      </c>
      <c r="C30" s="1520"/>
      <c r="D30" s="1003" t="s">
        <v>1390</v>
      </c>
      <c r="E30" s="1003"/>
      <c r="F30" s="1003"/>
      <c r="G30" s="1003"/>
      <c r="H30" s="1003"/>
      <c r="I30" s="1003"/>
      <c r="J30" s="1003"/>
      <c r="K30" s="1003"/>
      <c r="L30" s="246"/>
      <c r="M30" s="246"/>
      <c r="N30" s="248"/>
      <c r="P30" s="246"/>
      <c r="Q30" s="246"/>
      <c r="R30" s="246"/>
    </row>
    <row r="31" spans="2:111" ht="18.649999999999999" customHeight="1" x14ac:dyDescent="0.3">
      <c r="B31" s="712" t="s">
        <v>116</v>
      </c>
      <c r="C31" s="713"/>
      <c r="D31" s="425" t="s">
        <v>68</v>
      </c>
      <c r="E31" s="426"/>
      <c r="F31" s="426"/>
      <c r="G31" s="426"/>
      <c r="H31" s="426"/>
      <c r="I31" s="426"/>
      <c r="J31" s="426"/>
      <c r="K31" s="419"/>
      <c r="L31" s="310"/>
      <c r="O31" s="306" t="s">
        <v>91</v>
      </c>
      <c r="P31" s="306" t="s">
        <v>64</v>
      </c>
      <c r="Q31" s="306" t="s">
        <v>139</v>
      </c>
      <c r="R31" s="306" t="s">
        <v>66</v>
      </c>
    </row>
    <row r="32" spans="2:111" s="2" customFormat="1" ht="72.75" customHeight="1" x14ac:dyDescent="0.35">
      <c r="B32" s="1522" t="s">
        <v>1057</v>
      </c>
      <c r="C32" s="1522"/>
      <c r="D32" s="1521" t="s">
        <v>1058</v>
      </c>
      <c r="E32" s="1521"/>
      <c r="F32" s="1521"/>
      <c r="G32" s="1521"/>
      <c r="H32" s="1521"/>
      <c r="I32" s="1521"/>
      <c r="J32" s="1521"/>
      <c r="K32" s="1521"/>
      <c r="L32" s="340"/>
      <c r="M32" s="340"/>
      <c r="N32" s="19"/>
      <c r="O32" s="41"/>
      <c r="P32" s="317"/>
      <c r="Q32" s="317"/>
      <c r="R32" s="317"/>
      <c r="S32" s="317"/>
      <c r="T32" s="317"/>
      <c r="U32" s="317"/>
      <c r="V32" s="317"/>
      <c r="W32" s="317"/>
      <c r="X32" s="317"/>
      <c r="Y32" s="317"/>
      <c r="Z32" s="317"/>
      <c r="AA32" s="317"/>
      <c r="AB32" s="317"/>
      <c r="AC32" s="317"/>
      <c r="AD32" s="317"/>
      <c r="AE32" s="317"/>
      <c r="AF32" s="317"/>
      <c r="AG32" s="317"/>
      <c r="AH32" s="317"/>
      <c r="AI32" s="317"/>
      <c r="AJ32" s="317"/>
      <c r="AK32" s="317"/>
      <c r="AL32" s="317"/>
      <c r="AM32" s="317"/>
      <c r="AN32" s="317"/>
      <c r="AO32" s="317"/>
      <c r="AP32" s="317"/>
      <c r="AQ32" s="317"/>
      <c r="AR32" s="317"/>
      <c r="AS32" s="317"/>
      <c r="AT32" s="317"/>
      <c r="AU32" s="317"/>
      <c r="AV32" s="317"/>
      <c r="AW32" s="317"/>
      <c r="AX32" s="317"/>
      <c r="AY32" s="317"/>
      <c r="AZ32" s="317"/>
      <c r="BA32" s="317"/>
      <c r="BB32" s="317"/>
      <c r="BC32" s="317"/>
      <c r="BD32" s="317"/>
      <c r="BE32" s="317"/>
      <c r="BF32" s="317"/>
      <c r="BG32" s="317"/>
      <c r="BH32" s="317"/>
      <c r="BI32" s="317"/>
      <c r="BJ32" s="317"/>
      <c r="BK32" s="317"/>
      <c r="BL32" s="317"/>
      <c r="BM32" s="317"/>
      <c r="BN32" s="317"/>
      <c r="BO32" s="317"/>
      <c r="BP32" s="317"/>
      <c r="BQ32" s="317"/>
      <c r="BR32" s="317"/>
      <c r="BS32" s="317"/>
      <c r="BT32" s="317"/>
      <c r="BU32" s="317"/>
      <c r="BV32" s="317"/>
      <c r="BW32" s="317"/>
      <c r="BX32" s="317"/>
      <c r="BY32" s="317"/>
      <c r="BZ32" s="317"/>
      <c r="CA32" s="317"/>
      <c r="CB32" s="317"/>
      <c r="CC32" s="317"/>
      <c r="CD32" s="317"/>
      <c r="CE32" s="317"/>
      <c r="CF32" s="317"/>
      <c r="CG32" s="317"/>
      <c r="CH32" s="317"/>
      <c r="CI32" s="317"/>
      <c r="CJ32" s="317"/>
      <c r="CK32" s="317"/>
      <c r="CL32" s="317"/>
      <c r="CM32" s="317"/>
      <c r="CN32" s="317"/>
      <c r="CO32" s="317"/>
      <c r="CP32" s="317"/>
      <c r="CQ32" s="317"/>
      <c r="CR32" s="317"/>
      <c r="CS32" s="317"/>
      <c r="CT32" s="317"/>
      <c r="CU32" s="317"/>
      <c r="CV32" s="317"/>
      <c r="CW32" s="317"/>
      <c r="CX32" s="317"/>
      <c r="CY32" s="317"/>
      <c r="CZ32" s="317"/>
      <c r="DA32" s="317"/>
      <c r="DB32" s="317"/>
      <c r="DC32" s="317"/>
      <c r="DD32" s="317"/>
      <c r="DE32" s="317"/>
      <c r="DF32" s="317"/>
      <c r="DG32" s="317"/>
    </row>
    <row r="33" spans="2:111" s="2" customFormat="1" ht="31.5" customHeight="1" x14ac:dyDescent="0.35">
      <c r="B33" s="1522" t="s">
        <v>1059</v>
      </c>
      <c r="C33" s="1522"/>
      <c r="D33" s="1521" t="s">
        <v>1060</v>
      </c>
      <c r="E33" s="1521"/>
      <c r="F33" s="1521"/>
      <c r="G33" s="1521"/>
      <c r="H33" s="1521"/>
      <c r="I33" s="1521"/>
      <c r="J33" s="1521"/>
      <c r="K33" s="1521"/>
      <c r="L33" s="340"/>
      <c r="M33" s="340"/>
      <c r="N33" s="19"/>
      <c r="O33" s="41"/>
      <c r="P33" s="317"/>
      <c r="Q33" s="317"/>
      <c r="R33" s="317"/>
      <c r="S33" s="317"/>
      <c r="T33" s="317"/>
      <c r="U33" s="317"/>
      <c r="V33" s="317"/>
      <c r="W33" s="317"/>
      <c r="X33" s="317"/>
      <c r="Y33" s="317"/>
      <c r="Z33" s="317"/>
      <c r="AA33" s="317"/>
      <c r="AB33" s="317"/>
      <c r="AC33" s="317"/>
      <c r="AD33" s="317"/>
      <c r="AE33" s="317"/>
      <c r="AF33" s="317"/>
      <c r="AG33" s="317"/>
      <c r="AH33" s="317"/>
      <c r="AI33" s="317"/>
      <c r="AJ33" s="317"/>
      <c r="AK33" s="317"/>
      <c r="AL33" s="317"/>
      <c r="AM33" s="317"/>
      <c r="AN33" s="317"/>
      <c r="AO33" s="317"/>
      <c r="AP33" s="317"/>
      <c r="AQ33" s="317"/>
      <c r="AR33" s="317"/>
      <c r="AS33" s="317"/>
      <c r="AT33" s="317"/>
      <c r="AU33" s="317"/>
      <c r="AV33" s="317"/>
      <c r="AW33" s="317"/>
      <c r="AX33" s="317"/>
      <c r="AY33" s="317"/>
      <c r="AZ33" s="317"/>
      <c r="BA33" s="317"/>
      <c r="BB33" s="317"/>
      <c r="BC33" s="317"/>
      <c r="BD33" s="317"/>
      <c r="BE33" s="317"/>
      <c r="BF33" s="317"/>
      <c r="BG33" s="317"/>
      <c r="BH33" s="317"/>
      <c r="BI33" s="317"/>
      <c r="BJ33" s="317"/>
      <c r="BK33" s="317"/>
      <c r="BL33" s="317"/>
      <c r="BM33" s="317"/>
      <c r="BN33" s="317"/>
      <c r="BO33" s="317"/>
      <c r="BP33" s="317"/>
      <c r="BQ33" s="317"/>
      <c r="BR33" s="317"/>
      <c r="BS33" s="317"/>
      <c r="BT33" s="317"/>
      <c r="BU33" s="317"/>
      <c r="BV33" s="317"/>
      <c r="BW33" s="317"/>
      <c r="BX33" s="317"/>
      <c r="BY33" s="317"/>
      <c r="BZ33" s="317"/>
      <c r="CA33" s="317"/>
      <c r="CB33" s="317"/>
      <c r="CC33" s="317"/>
      <c r="CD33" s="317"/>
      <c r="CE33" s="317"/>
      <c r="CF33" s="317"/>
      <c r="CG33" s="317"/>
      <c r="CH33" s="317"/>
      <c r="CI33" s="317"/>
      <c r="CJ33" s="317"/>
      <c r="CK33" s="317"/>
      <c r="CL33" s="317"/>
      <c r="CM33" s="317"/>
      <c r="CN33" s="317"/>
      <c r="CO33" s="317"/>
      <c r="CP33" s="317"/>
      <c r="CQ33" s="317"/>
      <c r="CR33" s="317"/>
      <c r="CS33" s="317"/>
      <c r="CT33" s="317"/>
      <c r="CU33" s="317"/>
      <c r="CV33" s="317"/>
      <c r="CW33" s="317"/>
      <c r="CX33" s="317"/>
      <c r="CY33" s="317"/>
      <c r="CZ33" s="317"/>
      <c r="DA33" s="317"/>
      <c r="DB33" s="317"/>
      <c r="DC33" s="317"/>
      <c r="DD33" s="317"/>
      <c r="DE33" s="317"/>
      <c r="DF33" s="317"/>
      <c r="DG33" s="317"/>
    </row>
    <row r="34" spans="2:111" s="206" customFormat="1" ht="49" customHeight="1" x14ac:dyDescent="0.25">
      <c r="B34" s="253" t="s">
        <v>242</v>
      </c>
      <c r="C34" s="246"/>
      <c r="D34" s="246"/>
      <c r="E34" s="246"/>
      <c r="F34" s="246"/>
      <c r="G34" s="246"/>
      <c r="H34" s="246"/>
      <c r="I34" s="246"/>
      <c r="J34" s="246"/>
      <c r="K34" s="246"/>
      <c r="L34" s="246"/>
      <c r="M34" s="246"/>
      <c r="N34" s="248"/>
      <c r="P34" s="246"/>
      <c r="Q34" s="246"/>
      <c r="R34" s="246"/>
    </row>
    <row r="35" spans="2:111" ht="18.649999999999999" customHeight="1" x14ac:dyDescent="0.3">
      <c r="B35" s="1222" t="s">
        <v>155</v>
      </c>
      <c r="C35" s="1223"/>
      <c r="D35" s="430" t="s">
        <v>68</v>
      </c>
      <c r="E35" s="431"/>
      <c r="F35" s="431"/>
      <c r="G35" s="431"/>
      <c r="H35" s="431"/>
      <c r="I35" s="431"/>
      <c r="J35" s="431"/>
      <c r="K35" s="419"/>
      <c r="L35" s="310"/>
      <c r="O35" s="306" t="s">
        <v>91</v>
      </c>
      <c r="P35" s="306" t="s">
        <v>64</v>
      </c>
      <c r="Q35" s="306" t="s">
        <v>139</v>
      </c>
      <c r="R35" s="306" t="s">
        <v>66</v>
      </c>
    </row>
    <row r="36" spans="2:111" s="206" customFormat="1" ht="25" customHeight="1" x14ac:dyDescent="0.25">
      <c r="B36" s="874" t="s">
        <v>244</v>
      </c>
      <c r="C36" s="875"/>
      <c r="D36" s="1186" t="s">
        <v>1391</v>
      </c>
      <c r="E36" s="1186"/>
      <c r="F36" s="1186"/>
      <c r="G36" s="1186"/>
      <c r="H36" s="1186"/>
      <c r="I36" s="1186"/>
      <c r="J36" s="1186"/>
      <c r="K36" s="1186"/>
      <c r="L36" s="246"/>
      <c r="M36" s="246"/>
      <c r="N36" s="248"/>
      <c r="P36" s="246"/>
      <c r="Q36" s="246"/>
      <c r="R36" s="246"/>
    </row>
    <row r="37" spans="2:111" s="206" customFormat="1" ht="25" customHeight="1" x14ac:dyDescent="0.25">
      <c r="B37" s="874" t="s">
        <v>245</v>
      </c>
      <c r="C37" s="875"/>
      <c r="D37" s="1186" t="s">
        <v>1391</v>
      </c>
      <c r="E37" s="1186"/>
      <c r="F37" s="1186"/>
      <c r="G37" s="1186"/>
      <c r="H37" s="1186"/>
      <c r="I37" s="1186"/>
      <c r="J37" s="1186"/>
      <c r="K37" s="1186"/>
      <c r="L37" s="246"/>
      <c r="M37" s="246"/>
      <c r="N37" s="248"/>
      <c r="P37" s="246"/>
      <c r="Q37" s="246"/>
      <c r="R37" s="246"/>
    </row>
    <row r="38" spans="2:111" s="206" customFormat="1" ht="25" customHeight="1" x14ac:dyDescent="0.25">
      <c r="B38" s="874" t="s">
        <v>246</v>
      </c>
      <c r="C38" s="875"/>
      <c r="D38" s="1186" t="s">
        <v>1391</v>
      </c>
      <c r="E38" s="1186"/>
      <c r="F38" s="1186"/>
      <c r="G38" s="1186"/>
      <c r="H38" s="1186"/>
      <c r="I38" s="1186"/>
      <c r="J38" s="1186"/>
      <c r="K38" s="1186"/>
      <c r="L38" s="246"/>
      <c r="M38" s="246"/>
      <c r="N38" s="248"/>
      <c r="P38" s="246"/>
      <c r="Q38" s="246"/>
      <c r="R38" s="246"/>
    </row>
    <row r="39" spans="2:111" s="206" customFormat="1" ht="25" customHeight="1" x14ac:dyDescent="0.25">
      <c r="B39" s="874" t="s">
        <v>247</v>
      </c>
      <c r="C39" s="875"/>
      <c r="D39" s="1186" t="s">
        <v>1391</v>
      </c>
      <c r="E39" s="1186"/>
      <c r="F39" s="1186"/>
      <c r="G39" s="1186"/>
      <c r="H39" s="1186"/>
      <c r="I39" s="1186"/>
      <c r="J39" s="1186"/>
      <c r="K39" s="1186"/>
      <c r="L39" s="246"/>
      <c r="M39" s="246"/>
      <c r="N39" s="248"/>
      <c r="P39" s="246"/>
      <c r="Q39" s="246"/>
      <c r="R39" s="246"/>
    </row>
    <row r="40" spans="2:111" s="206" customFormat="1" ht="49" customHeight="1" x14ac:dyDescent="0.25">
      <c r="B40" s="253" t="s">
        <v>1061</v>
      </c>
      <c r="C40" s="246"/>
      <c r="D40" s="246"/>
      <c r="E40" s="246"/>
      <c r="F40" s="246"/>
      <c r="G40" s="246"/>
      <c r="H40" s="246"/>
      <c r="I40" s="246"/>
      <c r="J40" s="246"/>
      <c r="K40" s="246"/>
      <c r="L40" s="246"/>
      <c r="M40" s="246"/>
      <c r="N40" s="248"/>
      <c r="P40" s="246"/>
      <c r="Q40" s="246"/>
      <c r="R40" s="246"/>
    </row>
    <row r="41" spans="2:111" ht="18.649999999999999" customHeight="1" x14ac:dyDescent="0.3">
      <c r="B41" s="1222" t="s">
        <v>155</v>
      </c>
      <c r="C41" s="1223"/>
      <c r="D41" s="430" t="s">
        <v>68</v>
      </c>
      <c r="E41" s="431"/>
      <c r="F41" s="431"/>
      <c r="G41" s="431"/>
      <c r="H41" s="431"/>
      <c r="I41" s="431"/>
      <c r="J41" s="431"/>
      <c r="K41" s="419"/>
      <c r="L41" s="310"/>
      <c r="O41" s="306" t="s">
        <v>91</v>
      </c>
      <c r="P41" s="306" t="s">
        <v>64</v>
      </c>
      <c r="Q41" s="306" t="s">
        <v>139</v>
      </c>
      <c r="R41" s="306" t="s">
        <v>66</v>
      </c>
    </row>
    <row r="42" spans="2:111" s="206" customFormat="1" ht="25" customHeight="1" x14ac:dyDescent="0.25">
      <c r="B42" s="874" t="s">
        <v>817</v>
      </c>
      <c r="C42" s="875"/>
      <c r="D42" s="1186" t="s">
        <v>1391</v>
      </c>
      <c r="E42" s="1186"/>
      <c r="F42" s="1186"/>
      <c r="G42" s="1186"/>
      <c r="H42" s="1186"/>
      <c r="I42" s="1186"/>
      <c r="J42" s="1186"/>
      <c r="K42" s="1186"/>
      <c r="L42" s="246"/>
      <c r="M42" s="246"/>
      <c r="N42" s="248"/>
      <c r="P42" s="246"/>
      <c r="Q42" s="246"/>
      <c r="R42" s="246"/>
    </row>
    <row r="58" spans="2:18" s="206" customFormat="1" ht="46.5" customHeight="1" x14ac:dyDescent="0.25">
      <c r="B58" s="77"/>
      <c r="C58" s="77"/>
      <c r="D58" s="338"/>
      <c r="E58" s="338"/>
      <c r="F58" s="338"/>
      <c r="G58" s="338"/>
      <c r="H58" s="338"/>
      <c r="I58" s="338"/>
      <c r="J58" s="338"/>
      <c r="K58" s="246"/>
      <c r="L58" s="246"/>
      <c r="M58" s="246"/>
      <c r="N58" s="248"/>
      <c r="P58" s="246"/>
      <c r="Q58" s="246"/>
      <c r="R58" s="246"/>
    </row>
    <row r="59" spans="2:18" ht="14.5" hidden="1" customHeight="1" x14ac:dyDescent="0.3">
      <c r="B59" s="702" t="s">
        <v>62</v>
      </c>
      <c r="C59" s="702" t="s">
        <v>63</v>
      </c>
      <c r="D59" s="702" t="s">
        <v>64</v>
      </c>
      <c r="E59" s="811" t="s">
        <v>89</v>
      </c>
      <c r="F59" s="702" t="s">
        <v>66</v>
      </c>
      <c r="G59" s="702" t="s">
        <v>67</v>
      </c>
      <c r="H59" s="233" t="s">
        <v>90</v>
      </c>
      <c r="I59" s="209"/>
      <c r="J59" s="209"/>
      <c r="K59" s="830" t="s">
        <v>91</v>
      </c>
    </row>
    <row r="60" spans="2:18" ht="25" hidden="1" customHeight="1" x14ac:dyDescent="0.3">
      <c r="B60" s="702"/>
      <c r="C60" s="702"/>
      <c r="D60" s="702"/>
      <c r="E60" s="704"/>
      <c r="F60" s="705"/>
      <c r="G60" s="705"/>
      <c r="H60" s="234" t="s">
        <v>69</v>
      </c>
      <c r="I60" s="234">
        <v>2022</v>
      </c>
      <c r="J60" s="234">
        <v>2021</v>
      </c>
      <c r="K60" s="696"/>
    </row>
    <row r="61" spans="2:18" ht="24" hidden="1" customHeight="1" x14ac:dyDescent="0.3">
      <c r="B61" s="1515" t="s">
        <v>70</v>
      </c>
      <c r="C61" s="1515"/>
      <c r="D61" s="1515"/>
      <c r="E61" s="1515"/>
      <c r="F61" s="1515"/>
      <c r="G61" s="1515"/>
      <c r="H61" s="1515"/>
      <c r="I61" s="1515"/>
      <c r="J61" s="1515"/>
      <c r="K61" s="1516"/>
    </row>
    <row r="62" spans="2:18" ht="24" hidden="1" customHeight="1" x14ac:dyDescent="0.3">
      <c r="B62" s="1515" t="s">
        <v>33</v>
      </c>
      <c r="C62" s="1515"/>
      <c r="D62" s="1515"/>
      <c r="E62" s="1515"/>
      <c r="F62" s="1515"/>
      <c r="G62" s="1515"/>
      <c r="H62" s="1515"/>
      <c r="I62" s="1515"/>
      <c r="J62" s="1515"/>
      <c r="K62" s="1516"/>
    </row>
    <row r="63" spans="2:18" ht="350" hidden="1" x14ac:dyDescent="0.3">
      <c r="B63" s="160" t="s">
        <v>1022</v>
      </c>
      <c r="C63" s="158" t="s">
        <v>1691</v>
      </c>
      <c r="D63" s="158"/>
      <c r="E63" s="158"/>
      <c r="F63" s="158" t="s">
        <v>114</v>
      </c>
      <c r="G63" s="158" t="s">
        <v>115</v>
      </c>
      <c r="H63" s="158" t="s">
        <v>1023</v>
      </c>
      <c r="I63" s="158"/>
      <c r="J63" s="158"/>
      <c r="K63" s="158"/>
    </row>
    <row r="64" spans="2:18" ht="252" hidden="1" x14ac:dyDescent="0.3">
      <c r="B64" s="160" t="s">
        <v>1024</v>
      </c>
      <c r="C64" s="158" t="s">
        <v>1062</v>
      </c>
      <c r="D64" s="158"/>
      <c r="E64" s="158"/>
      <c r="F64" s="158" t="s">
        <v>114</v>
      </c>
      <c r="G64" s="158" t="s">
        <v>115</v>
      </c>
      <c r="H64" s="158" t="s">
        <v>1025</v>
      </c>
      <c r="I64" s="158"/>
      <c r="J64" s="158"/>
      <c r="K64" s="158"/>
    </row>
    <row r="65" spans="2:11" ht="98" hidden="1" x14ac:dyDescent="0.3">
      <c r="B65" s="160" t="s">
        <v>1026</v>
      </c>
      <c r="C65" s="158" t="s">
        <v>1063</v>
      </c>
      <c r="D65" s="158"/>
      <c r="E65" s="158"/>
      <c r="F65" s="158" t="s">
        <v>114</v>
      </c>
      <c r="G65" s="158" t="s">
        <v>115</v>
      </c>
      <c r="H65" s="158" t="s">
        <v>1027</v>
      </c>
      <c r="I65" s="158"/>
      <c r="J65" s="158"/>
      <c r="K65" s="158"/>
    </row>
    <row r="66" spans="2:11" ht="409.5" hidden="1" x14ac:dyDescent="0.3">
      <c r="B66" s="160" t="s">
        <v>1028</v>
      </c>
      <c r="C66" s="158" t="s">
        <v>1064</v>
      </c>
      <c r="D66" s="158"/>
      <c r="E66" s="158"/>
      <c r="F66" s="158" t="s">
        <v>114</v>
      </c>
      <c r="G66" s="158" t="s">
        <v>115</v>
      </c>
      <c r="H66" s="158" t="s">
        <v>1065</v>
      </c>
      <c r="I66" s="158"/>
      <c r="J66" s="158"/>
      <c r="K66" s="158"/>
    </row>
    <row r="67" spans="2:11" ht="409.5" hidden="1" x14ac:dyDescent="0.3">
      <c r="B67" s="160" t="s">
        <v>1029</v>
      </c>
      <c r="C67" s="158" t="s">
        <v>1066</v>
      </c>
      <c r="D67" s="158"/>
      <c r="E67" s="158"/>
      <c r="F67" s="158" t="s">
        <v>114</v>
      </c>
      <c r="G67" s="158" t="s">
        <v>115</v>
      </c>
      <c r="H67" s="158" t="s">
        <v>1030</v>
      </c>
      <c r="I67" s="158"/>
      <c r="J67" s="158"/>
      <c r="K67" s="158"/>
    </row>
    <row r="68" spans="2:11" ht="322" hidden="1" x14ac:dyDescent="0.3">
      <c r="B68" s="160" t="s">
        <v>1031</v>
      </c>
      <c r="C68" s="158" t="s">
        <v>1067</v>
      </c>
      <c r="D68" s="158"/>
      <c r="E68" s="158"/>
      <c r="F68" s="158" t="s">
        <v>114</v>
      </c>
      <c r="G68" s="158" t="s">
        <v>115</v>
      </c>
      <c r="H68" s="158" t="s">
        <v>1032</v>
      </c>
      <c r="I68" s="158"/>
      <c r="J68" s="158"/>
      <c r="K68" s="158"/>
    </row>
    <row r="69" spans="2:11" ht="409.5" hidden="1" x14ac:dyDescent="0.3">
      <c r="B69" s="160" t="s">
        <v>1033</v>
      </c>
      <c r="C69" s="158" t="s">
        <v>1068</v>
      </c>
      <c r="D69" s="158"/>
      <c r="E69" s="158"/>
      <c r="F69" s="158" t="s">
        <v>114</v>
      </c>
      <c r="G69" s="158" t="s">
        <v>115</v>
      </c>
      <c r="H69" s="158" t="s">
        <v>1034</v>
      </c>
      <c r="I69" s="158"/>
      <c r="J69" s="158"/>
      <c r="K69" s="158"/>
    </row>
    <row r="70" spans="2:11" ht="378" hidden="1" x14ac:dyDescent="0.3">
      <c r="B70" s="160" t="s">
        <v>1035</v>
      </c>
      <c r="C70" s="158" t="s">
        <v>1069</v>
      </c>
      <c r="D70" s="158"/>
      <c r="E70" s="158"/>
      <c r="F70" s="158" t="s">
        <v>114</v>
      </c>
      <c r="G70" s="158" t="s">
        <v>115</v>
      </c>
      <c r="H70" s="158" t="s">
        <v>1036</v>
      </c>
      <c r="I70" s="158"/>
      <c r="J70" s="158"/>
      <c r="K70" s="158"/>
    </row>
    <row r="71" spans="2:11" ht="224" hidden="1" x14ac:dyDescent="0.3">
      <c r="B71" s="160" t="s">
        <v>1037</v>
      </c>
      <c r="C71" s="158" t="s">
        <v>1070</v>
      </c>
      <c r="D71" s="158"/>
      <c r="E71" s="158"/>
      <c r="F71" s="158" t="s">
        <v>114</v>
      </c>
      <c r="G71" s="158" t="s">
        <v>115</v>
      </c>
      <c r="H71" s="158" t="s">
        <v>1038</v>
      </c>
      <c r="I71" s="158"/>
      <c r="J71" s="158"/>
      <c r="K71" s="158"/>
    </row>
    <row r="72" spans="2:11" ht="409.5" hidden="1" x14ac:dyDescent="0.3">
      <c r="B72" s="160" t="s">
        <v>1039</v>
      </c>
      <c r="C72" s="158" t="s">
        <v>1071</v>
      </c>
      <c r="D72" s="158"/>
      <c r="E72" s="158"/>
      <c r="F72" s="158" t="s">
        <v>114</v>
      </c>
      <c r="G72" s="158" t="s">
        <v>115</v>
      </c>
      <c r="H72" s="158" t="s">
        <v>1040</v>
      </c>
      <c r="I72" s="158"/>
      <c r="J72" s="158"/>
      <c r="K72" s="158"/>
    </row>
    <row r="73" spans="2:11" ht="409.5" hidden="1" x14ac:dyDescent="0.3">
      <c r="B73" s="160" t="s">
        <v>1041</v>
      </c>
      <c r="C73" s="158" t="s">
        <v>1692</v>
      </c>
      <c r="D73" s="158"/>
      <c r="E73" s="158"/>
      <c r="F73" s="158" t="s">
        <v>114</v>
      </c>
      <c r="G73" s="158" t="s">
        <v>115</v>
      </c>
      <c r="H73" s="158" t="s">
        <v>1042</v>
      </c>
      <c r="I73" s="158"/>
      <c r="J73" s="158"/>
      <c r="K73" s="158"/>
    </row>
    <row r="74" spans="2:11" ht="409.5" hidden="1" x14ac:dyDescent="0.3">
      <c r="B74" s="160" t="s">
        <v>1043</v>
      </c>
      <c r="C74" s="158" t="s">
        <v>1072</v>
      </c>
      <c r="D74" s="158"/>
      <c r="E74" s="158"/>
      <c r="F74" s="158" t="s">
        <v>114</v>
      </c>
      <c r="G74" s="158" t="s">
        <v>115</v>
      </c>
      <c r="H74" s="158" t="s">
        <v>1044</v>
      </c>
      <c r="I74" s="158"/>
      <c r="J74" s="158"/>
      <c r="K74" s="158"/>
    </row>
    <row r="75" spans="2:11" ht="168" hidden="1" x14ac:dyDescent="0.3">
      <c r="B75" s="160" t="s">
        <v>1045</v>
      </c>
      <c r="C75" s="158" t="s">
        <v>1073</v>
      </c>
      <c r="D75" s="158"/>
      <c r="E75" s="158"/>
      <c r="F75" s="158" t="s">
        <v>114</v>
      </c>
      <c r="G75" s="158" t="s">
        <v>115</v>
      </c>
      <c r="H75" s="158" t="s">
        <v>1046</v>
      </c>
      <c r="I75" s="158"/>
      <c r="J75" s="158"/>
      <c r="K75" s="158"/>
    </row>
    <row r="76" spans="2:11" ht="84" hidden="1" x14ac:dyDescent="0.3">
      <c r="B76" s="160" t="s">
        <v>1047</v>
      </c>
      <c r="C76" s="158" t="s">
        <v>1074</v>
      </c>
      <c r="D76" s="158"/>
      <c r="E76" s="158" t="s">
        <v>1075</v>
      </c>
      <c r="F76" s="9" t="s">
        <v>576</v>
      </c>
      <c r="G76" s="158" t="s">
        <v>115</v>
      </c>
      <c r="H76" s="158"/>
      <c r="I76" s="158"/>
      <c r="J76" s="158"/>
      <c r="K76" s="158"/>
    </row>
    <row r="77" spans="2:11" ht="409.5" hidden="1" x14ac:dyDescent="0.3">
      <c r="B77" s="93" t="s">
        <v>1048</v>
      </c>
      <c r="C77" s="10" t="s">
        <v>1076</v>
      </c>
      <c r="D77" s="9"/>
      <c r="E77" s="9" t="s">
        <v>1077</v>
      </c>
      <c r="F77" s="9" t="s">
        <v>576</v>
      </c>
      <c r="G77" s="9"/>
      <c r="H77" s="9"/>
      <c r="I77" s="9"/>
      <c r="J77" s="9"/>
      <c r="K77" s="9"/>
    </row>
    <row r="78" spans="2:11" ht="30" hidden="1" customHeight="1" x14ac:dyDescent="0.3">
      <c r="B78" s="93" t="s">
        <v>1049</v>
      </c>
      <c r="C78" s="10" t="s">
        <v>1693</v>
      </c>
      <c r="D78" s="143"/>
      <c r="E78" s="143"/>
      <c r="F78" s="9" t="s">
        <v>576</v>
      </c>
      <c r="G78" s="143"/>
      <c r="H78" s="143"/>
      <c r="I78" s="143"/>
      <c r="J78" s="143"/>
      <c r="K78" s="143"/>
    </row>
    <row r="79" spans="2:11" ht="252" hidden="1" x14ac:dyDescent="0.3">
      <c r="B79" s="93" t="s">
        <v>1050</v>
      </c>
      <c r="C79" s="10" t="s">
        <v>1078</v>
      </c>
      <c r="D79" s="9"/>
      <c r="E79" s="9" t="s">
        <v>1079</v>
      </c>
      <c r="F79" s="9" t="s">
        <v>576</v>
      </c>
      <c r="G79" s="9"/>
      <c r="H79" s="9"/>
      <c r="I79" s="9"/>
      <c r="J79" s="9"/>
      <c r="K79" s="9"/>
    </row>
    <row r="80" spans="2:11" ht="252" hidden="1" x14ac:dyDescent="0.3">
      <c r="B80" s="93" t="s">
        <v>1051</v>
      </c>
      <c r="C80" s="10" t="s">
        <v>1080</v>
      </c>
      <c r="D80" s="9"/>
      <c r="E80" s="9" t="s">
        <v>1081</v>
      </c>
      <c r="F80" s="9" t="s">
        <v>576</v>
      </c>
      <c r="G80" s="9"/>
      <c r="H80" s="9"/>
      <c r="I80" s="9"/>
      <c r="J80" s="9"/>
      <c r="K80" s="9"/>
    </row>
    <row r="81" spans="2:11" ht="30" hidden="1" customHeight="1" x14ac:dyDescent="0.3">
      <c r="B81" s="93" t="s">
        <v>1052</v>
      </c>
      <c r="C81" s="10" t="s">
        <v>1082</v>
      </c>
      <c r="D81" s="9"/>
      <c r="E81" s="9" t="s">
        <v>1083</v>
      </c>
      <c r="F81" s="9" t="s">
        <v>576</v>
      </c>
      <c r="G81" s="9"/>
      <c r="H81" s="9"/>
      <c r="I81" s="9"/>
      <c r="J81" s="9"/>
      <c r="K81" s="9"/>
    </row>
    <row r="82" spans="2:11" hidden="1" x14ac:dyDescent="0.3"/>
    <row r="83" spans="2:11" ht="24" hidden="1" customHeight="1" x14ac:dyDescent="0.3">
      <c r="B83" s="1513" t="s">
        <v>1084</v>
      </c>
      <c r="C83" s="1513"/>
      <c r="D83" s="1513"/>
      <c r="E83" s="1513"/>
      <c r="F83" s="1513"/>
      <c r="G83" s="1513"/>
      <c r="H83" s="1513"/>
      <c r="I83" s="1513"/>
      <c r="J83" s="1513"/>
      <c r="K83" s="1514"/>
    </row>
    <row r="84" spans="2:11" ht="47.25" hidden="1" customHeight="1" x14ac:dyDescent="0.3">
      <c r="B84" s="9" t="s">
        <v>1054</v>
      </c>
      <c r="C84" s="8" t="s">
        <v>1085</v>
      </c>
      <c r="D84" s="760"/>
      <c r="E84" s="9" t="s">
        <v>1086</v>
      </c>
      <c r="F84" s="773" t="s">
        <v>1087</v>
      </c>
      <c r="G84" s="9" t="s">
        <v>74</v>
      </c>
      <c r="H84" s="244"/>
      <c r="I84" s="9" t="s">
        <v>1088</v>
      </c>
      <c r="J84" s="9"/>
      <c r="K84" s="9"/>
    </row>
    <row r="85" spans="2:11" ht="51.75" hidden="1" customHeight="1" x14ac:dyDescent="0.3">
      <c r="B85" s="8" t="s">
        <v>1055</v>
      </c>
      <c r="C85" s="8" t="s">
        <v>1089</v>
      </c>
      <c r="D85" s="761"/>
      <c r="E85" s="9" t="s">
        <v>1090</v>
      </c>
      <c r="F85" s="933"/>
      <c r="G85" s="9" t="s">
        <v>74</v>
      </c>
      <c r="H85" s="9"/>
      <c r="I85" s="121">
        <v>1</v>
      </c>
      <c r="J85" s="9"/>
      <c r="K85" s="9"/>
    </row>
    <row r="86" spans="2:11" ht="168" hidden="1" x14ac:dyDescent="0.3">
      <c r="B86" s="9" t="s">
        <v>1056</v>
      </c>
      <c r="C86" s="8" t="s">
        <v>1694</v>
      </c>
      <c r="D86" s="762"/>
      <c r="E86" s="9" t="s">
        <v>1091</v>
      </c>
      <c r="F86" s="9"/>
      <c r="G86" s="9"/>
      <c r="H86" s="9"/>
      <c r="I86" s="9"/>
      <c r="J86" s="9"/>
      <c r="K86" s="9"/>
    </row>
    <row r="87" spans="2:11" ht="24" hidden="1" customHeight="1" x14ac:dyDescent="0.3">
      <c r="B87" s="755" t="s">
        <v>243</v>
      </c>
      <c r="C87" s="755"/>
      <c r="D87" s="755"/>
      <c r="E87" s="755"/>
      <c r="F87" s="755"/>
      <c r="G87" s="755"/>
      <c r="H87" s="755"/>
      <c r="I87" s="755"/>
      <c r="J87" s="755"/>
      <c r="K87" s="756"/>
    </row>
    <row r="88" spans="2:11" ht="154" hidden="1" x14ac:dyDescent="0.3">
      <c r="B88" s="9" t="s">
        <v>244</v>
      </c>
      <c r="C88" s="8" t="s">
        <v>1092</v>
      </c>
      <c r="D88" s="9"/>
      <c r="E88" s="9"/>
      <c r="F88" s="166"/>
      <c r="G88" s="9"/>
      <c r="H88" s="9"/>
      <c r="I88" s="166"/>
      <c r="J88" s="166"/>
      <c r="K88" s="9"/>
    </row>
    <row r="89" spans="2:11" ht="266" hidden="1" x14ac:dyDescent="0.3">
      <c r="B89" s="9" t="s">
        <v>245</v>
      </c>
      <c r="C89" s="8" t="s">
        <v>1093</v>
      </c>
      <c r="D89" s="9"/>
      <c r="E89" s="9"/>
      <c r="F89" s="166"/>
      <c r="G89" s="9"/>
      <c r="H89" s="9"/>
      <c r="I89" s="166"/>
      <c r="J89" s="166"/>
      <c r="K89" s="9"/>
    </row>
    <row r="90" spans="2:11" ht="140" hidden="1" x14ac:dyDescent="0.3">
      <c r="B90" s="9" t="s">
        <v>246</v>
      </c>
      <c r="C90" s="8" t="s">
        <v>1094</v>
      </c>
      <c r="D90" s="9"/>
      <c r="E90" s="9"/>
      <c r="F90" s="166"/>
      <c r="G90" s="9"/>
      <c r="H90" s="9"/>
      <c r="I90" s="166"/>
      <c r="J90" s="166"/>
      <c r="K90" s="9"/>
    </row>
    <row r="91" spans="2:11" ht="409.5" hidden="1" x14ac:dyDescent="0.3">
      <c r="B91" s="9" t="s">
        <v>247</v>
      </c>
      <c r="C91" s="8" t="s">
        <v>1695</v>
      </c>
      <c r="D91" s="9"/>
      <c r="E91" s="9"/>
      <c r="F91" s="166"/>
      <c r="G91" s="9"/>
      <c r="H91" s="9"/>
      <c r="I91" s="166"/>
      <c r="J91" s="166"/>
      <c r="K91" s="9"/>
    </row>
    <row r="92" spans="2:11" ht="30" hidden="1" customHeight="1" x14ac:dyDescent="0.3">
      <c r="B92" s="1244" t="s">
        <v>1095</v>
      </c>
      <c r="C92" s="1244"/>
      <c r="D92" s="1244"/>
      <c r="E92" s="1244"/>
      <c r="F92" s="1244"/>
      <c r="G92" s="1244"/>
      <c r="H92" s="1244"/>
      <c r="I92" s="1244"/>
      <c r="J92" s="1244"/>
      <c r="K92" s="1245"/>
    </row>
    <row r="93" spans="2:11" ht="30" hidden="1" customHeight="1" x14ac:dyDescent="0.3">
      <c r="B93" s="8" t="s">
        <v>1096</v>
      </c>
      <c r="C93" s="74"/>
      <c r="D93" s="23"/>
      <c r="E93" s="23"/>
      <c r="F93" s="23"/>
      <c r="G93" s="23" t="s">
        <v>209</v>
      </c>
      <c r="H93" s="23"/>
      <c r="I93" s="23"/>
      <c r="J93" s="23"/>
      <c r="K93" s="23"/>
    </row>
    <row r="94" spans="2:11" ht="30" hidden="1" customHeight="1" x14ac:dyDescent="0.3">
      <c r="B94" s="8" t="s">
        <v>1097</v>
      </c>
      <c r="C94" s="74"/>
      <c r="D94" s="23"/>
      <c r="E94" s="23"/>
      <c r="F94" s="23"/>
      <c r="G94" s="23" t="s">
        <v>209</v>
      </c>
      <c r="H94" s="23"/>
      <c r="I94" s="23"/>
      <c r="J94" s="23"/>
      <c r="K94" s="23"/>
    </row>
    <row r="95" spans="2:11" ht="30" hidden="1" customHeight="1" x14ac:dyDescent="0.3">
      <c r="B95" s="8" t="s">
        <v>1098</v>
      </c>
      <c r="C95" s="74"/>
      <c r="D95" s="23"/>
      <c r="E95" s="23"/>
      <c r="F95" s="23"/>
      <c r="G95" s="23" t="s">
        <v>209</v>
      </c>
      <c r="H95" s="23"/>
      <c r="I95" s="23"/>
      <c r="J95" s="23"/>
      <c r="K95" s="23"/>
    </row>
    <row r="96" spans="2:11" ht="24" hidden="1" customHeight="1" x14ac:dyDescent="0.3">
      <c r="B96" s="755" t="s">
        <v>1099</v>
      </c>
      <c r="C96" s="755"/>
      <c r="D96" s="755"/>
      <c r="E96" s="755"/>
      <c r="F96" s="755"/>
      <c r="G96" s="755"/>
      <c r="H96" s="755"/>
      <c r="I96" s="755"/>
      <c r="J96" s="755"/>
      <c r="K96" s="756"/>
    </row>
    <row r="97" spans="2:16" ht="30" hidden="1" customHeight="1" x14ac:dyDescent="0.3">
      <c r="B97" s="8" t="s">
        <v>1100</v>
      </c>
      <c r="C97" s="74"/>
      <c r="D97" s="23"/>
      <c r="E97" s="23"/>
      <c r="F97" s="23"/>
      <c r="G97" s="23" t="s">
        <v>209</v>
      </c>
      <c r="H97" s="23"/>
      <c r="I97" s="23"/>
      <c r="J97" s="23"/>
      <c r="K97" s="23"/>
    </row>
    <row r="98" spans="2:16" ht="24" hidden="1" customHeight="1" x14ac:dyDescent="0.3">
      <c r="B98" s="755" t="s">
        <v>816</v>
      </c>
      <c r="C98" s="755"/>
      <c r="D98" s="755"/>
      <c r="E98" s="755"/>
      <c r="F98" s="755"/>
      <c r="G98" s="755"/>
      <c r="H98" s="755"/>
      <c r="I98" s="755"/>
      <c r="J98" s="755"/>
      <c r="K98" s="756"/>
    </row>
    <row r="99" spans="2:16" ht="168" hidden="1" x14ac:dyDescent="0.3">
      <c r="B99" s="9" t="s">
        <v>817</v>
      </c>
      <c r="C99" s="8" t="s">
        <v>1101</v>
      </c>
      <c r="D99" s="9"/>
      <c r="E99" s="9"/>
      <c r="F99" s="166"/>
      <c r="G99" s="9"/>
      <c r="H99" s="9"/>
      <c r="I99" s="166"/>
      <c r="J99" s="166"/>
      <c r="K99" s="9"/>
    </row>
    <row r="100" spans="2:16" ht="10.5" hidden="1" customHeight="1" x14ac:dyDescent="0.3">
      <c r="B100" s="12"/>
      <c r="C100" s="13"/>
      <c r="D100" s="13"/>
      <c r="E100" s="13"/>
      <c r="F100" s="13"/>
      <c r="G100" s="13"/>
      <c r="H100" s="13"/>
    </row>
    <row r="101" spans="2:16" hidden="1" x14ac:dyDescent="0.3">
      <c r="G101" s="6"/>
    </row>
    <row r="102" spans="2:16" s="2" customFormat="1" ht="25" hidden="1" customHeight="1" x14ac:dyDescent="0.35">
      <c r="B102" s="972" t="s">
        <v>116</v>
      </c>
      <c r="C102" s="972" t="s">
        <v>100</v>
      </c>
      <c r="D102" s="814" t="s">
        <v>64</v>
      </c>
      <c r="E102" s="814" t="s">
        <v>65</v>
      </c>
      <c r="F102" s="1512" t="s">
        <v>66</v>
      </c>
      <c r="G102" s="814" t="s">
        <v>67</v>
      </c>
      <c r="H102" s="781" t="s">
        <v>101</v>
      </c>
      <c r="I102" s="781"/>
      <c r="J102" s="781"/>
      <c r="K102" s="781"/>
      <c r="L102" s="31"/>
      <c r="M102" s="44"/>
      <c r="N102" s="775" t="s">
        <v>211</v>
      </c>
      <c r="O102" s="17"/>
      <c r="P102" s="3"/>
    </row>
    <row r="103" spans="2:16" s="2" customFormat="1" ht="14.5" hidden="1" customHeight="1" x14ac:dyDescent="0.35">
      <c r="B103" s="813"/>
      <c r="C103" s="813"/>
      <c r="D103" s="815"/>
      <c r="E103" s="816"/>
      <c r="F103" s="1350"/>
      <c r="G103" s="816"/>
      <c r="H103" s="45">
        <v>2023</v>
      </c>
      <c r="I103" s="45">
        <v>2022</v>
      </c>
      <c r="J103" s="45">
        <v>2021</v>
      </c>
      <c r="K103" s="45" t="s">
        <v>212</v>
      </c>
      <c r="L103" s="34" t="s">
        <v>152</v>
      </c>
      <c r="M103" s="33" t="s">
        <v>213</v>
      </c>
      <c r="N103" s="776"/>
      <c r="O103" s="17"/>
    </row>
    <row r="104" spans="2:16" s="20" customFormat="1" ht="24" hidden="1" customHeight="1" x14ac:dyDescent="0.35">
      <c r="B104" s="896" t="s">
        <v>1102</v>
      </c>
      <c r="C104" s="896"/>
      <c r="D104" s="896"/>
      <c r="E104" s="896"/>
      <c r="F104" s="896"/>
      <c r="G104" s="896"/>
      <c r="H104" s="896"/>
      <c r="I104" s="896"/>
      <c r="J104" s="896"/>
      <c r="K104" s="896"/>
      <c r="L104" s="896"/>
      <c r="M104" s="896"/>
      <c r="N104" s="53"/>
      <c r="O104" s="50"/>
    </row>
    <row r="105" spans="2:16" s="2" customFormat="1" ht="75" hidden="1" customHeight="1" x14ac:dyDescent="0.35">
      <c r="B105" s="51" t="s">
        <v>1103</v>
      </c>
      <c r="C105" s="39" t="s">
        <v>1104</v>
      </c>
      <c r="D105" s="39"/>
      <c r="E105" s="256"/>
      <c r="F105" s="39" t="s">
        <v>74</v>
      </c>
      <c r="G105" s="39"/>
      <c r="H105" s="39"/>
      <c r="I105" s="58" t="s">
        <v>1105</v>
      </c>
      <c r="J105" s="58"/>
      <c r="K105" s="58"/>
      <c r="L105" s="58"/>
      <c r="M105" s="58"/>
      <c r="N105" s="57"/>
      <c r="O105" s="39"/>
    </row>
    <row r="106" spans="2:16" s="2" customFormat="1" ht="196" hidden="1" x14ac:dyDescent="0.35">
      <c r="B106" s="51" t="s">
        <v>1106</v>
      </c>
      <c r="C106" s="39" t="s">
        <v>1107</v>
      </c>
      <c r="D106" s="39"/>
      <c r="E106" s="256"/>
      <c r="F106" s="39" t="s">
        <v>74</v>
      </c>
      <c r="G106" s="39"/>
      <c r="H106" s="39"/>
      <c r="I106" s="58" t="s">
        <v>1108</v>
      </c>
      <c r="J106" s="100"/>
      <c r="K106" s="100"/>
      <c r="L106" s="100"/>
      <c r="M106" s="100"/>
      <c r="N106" s="57"/>
      <c r="O106" s="39"/>
    </row>
    <row r="107" spans="2:16" hidden="1" x14ac:dyDescent="0.3"/>
    <row r="108" spans="2:16" hidden="1" x14ac:dyDescent="0.3"/>
    <row r="109" spans="2:16" hidden="1" x14ac:dyDescent="0.3">
      <c r="D109" s="1517">
        <v>2022</v>
      </c>
      <c r="E109" s="1517"/>
      <c r="F109" s="1517"/>
      <c r="G109" s="1517"/>
    </row>
    <row r="110" spans="2:16" customFormat="1" ht="14.5" hidden="1" x14ac:dyDescent="0.35">
      <c r="B110" s="1191" t="s">
        <v>327</v>
      </c>
      <c r="C110" s="1192" t="s">
        <v>328</v>
      </c>
      <c r="D110" s="1191" t="s">
        <v>109</v>
      </c>
      <c r="E110" s="1191" t="s">
        <v>108</v>
      </c>
      <c r="F110" s="1191" t="s">
        <v>152</v>
      </c>
      <c r="G110" s="908" t="s">
        <v>329</v>
      </c>
    </row>
    <row r="111" spans="2:16" customFormat="1" ht="14.5" hidden="1" x14ac:dyDescent="0.35">
      <c r="B111" s="1191"/>
      <c r="C111" s="1192"/>
      <c r="D111" s="1191"/>
      <c r="E111" s="1191"/>
      <c r="F111" s="1191"/>
      <c r="G111" s="908"/>
    </row>
    <row r="112" spans="2:16" customFormat="1" ht="33.75" hidden="1" customHeight="1" x14ac:dyDescent="0.35">
      <c r="B112" s="79" t="s">
        <v>556</v>
      </c>
      <c r="C112" s="80" t="s">
        <v>562</v>
      </c>
      <c r="D112" s="80">
        <v>0</v>
      </c>
      <c r="E112" s="80">
        <v>0</v>
      </c>
      <c r="F112" s="87">
        <v>0</v>
      </c>
      <c r="G112" s="85">
        <f>SUM(D112:F112)</f>
        <v>0</v>
      </c>
    </row>
    <row r="113" spans="2:7" customFormat="1" ht="26.25" hidden="1" customHeight="1" x14ac:dyDescent="0.35">
      <c r="B113" s="79" t="s">
        <v>1109</v>
      </c>
      <c r="C113" s="80" t="s">
        <v>563</v>
      </c>
      <c r="D113" s="80">
        <v>0</v>
      </c>
      <c r="E113" s="80">
        <v>0</v>
      </c>
      <c r="F113" s="80">
        <v>0</v>
      </c>
      <c r="G113" s="85">
        <f>SUM(D113:F113)</f>
        <v>0</v>
      </c>
    </row>
    <row r="114" spans="2:7" customFormat="1" ht="15" hidden="1" customHeight="1" x14ac:dyDescent="0.35">
      <c r="B114" s="79" t="s">
        <v>1109</v>
      </c>
      <c r="C114" s="80" t="s">
        <v>564</v>
      </c>
      <c r="D114" s="80">
        <v>5</v>
      </c>
      <c r="E114" s="80">
        <v>6</v>
      </c>
      <c r="F114" s="80">
        <v>0</v>
      </c>
      <c r="G114" s="81">
        <f>SUM(D114:F114)</f>
        <v>11</v>
      </c>
    </row>
  </sheetData>
  <sheetProtection algorithmName="SHA-512" hashValue="AdKmUzx1eHPQpEWkuqeTldVwVVVTQZux6T/VlwN7ixZGvZxGk1dFUos4LV99xeBio4kThTRbgSxsr+yAmjyfwA==" saltValue="5lG0581dvsYJkvo3+tQ3XA==" spinCount="100000" sheet="1" objects="1" scenarios="1"/>
  <dataConsolidate/>
  <mergeCells count="95">
    <mergeCell ref="D42:K42"/>
    <mergeCell ref="B41:C41"/>
    <mergeCell ref="D36:K36"/>
    <mergeCell ref="D37:K37"/>
    <mergeCell ref="D38:K38"/>
    <mergeCell ref="D39:K39"/>
    <mergeCell ref="B6:C6"/>
    <mergeCell ref="B27:C27"/>
    <mergeCell ref="B31:C31"/>
    <mergeCell ref="D28:K28"/>
    <mergeCell ref="D29:K29"/>
    <mergeCell ref="D30:K30"/>
    <mergeCell ref="D7:K7"/>
    <mergeCell ref="D8:K8"/>
    <mergeCell ref="D9:K9"/>
    <mergeCell ref="D10:K10"/>
    <mergeCell ref="D11:K11"/>
    <mergeCell ref="D12:K12"/>
    <mergeCell ref="D13:K13"/>
    <mergeCell ref="D14:K14"/>
    <mergeCell ref="D15:K15"/>
    <mergeCell ref="D16:K16"/>
    <mergeCell ref="B92:K92"/>
    <mergeCell ref="B96:K96"/>
    <mergeCell ref="B42:C42"/>
    <mergeCell ref="B32:C32"/>
    <mergeCell ref="B33:C33"/>
    <mergeCell ref="B37:C37"/>
    <mergeCell ref="B38:C38"/>
    <mergeCell ref="B39:C39"/>
    <mergeCell ref="G59:G60"/>
    <mergeCell ref="K59:K60"/>
    <mergeCell ref="D84:D86"/>
    <mergeCell ref="F84:F85"/>
    <mergeCell ref="B87:K87"/>
    <mergeCell ref="B62:K62"/>
    <mergeCell ref="B59:B60"/>
    <mergeCell ref="C59:C60"/>
    <mergeCell ref="B30:C30"/>
    <mergeCell ref="B29:C29"/>
    <mergeCell ref="B36:C36"/>
    <mergeCell ref="D32:K32"/>
    <mergeCell ref="D33:K33"/>
    <mergeCell ref="B35:C35"/>
    <mergeCell ref="B24:C24"/>
    <mergeCell ref="B25:C25"/>
    <mergeCell ref="B28:C28"/>
    <mergeCell ref="D24:K24"/>
    <mergeCell ref="D25:K25"/>
    <mergeCell ref="B21:C21"/>
    <mergeCell ref="B22:C22"/>
    <mergeCell ref="B23:C23"/>
    <mergeCell ref="D21:K21"/>
    <mergeCell ref="D22:K22"/>
    <mergeCell ref="D23:K23"/>
    <mergeCell ref="B18:C18"/>
    <mergeCell ref="B19:C19"/>
    <mergeCell ref="B20:C20"/>
    <mergeCell ref="D19:K19"/>
    <mergeCell ref="D20:K20"/>
    <mergeCell ref="D18:K18"/>
    <mergeCell ref="B15:C15"/>
    <mergeCell ref="B16:C16"/>
    <mergeCell ref="B17:C17"/>
    <mergeCell ref="D17:K17"/>
    <mergeCell ref="B12:C12"/>
    <mergeCell ref="B13:C13"/>
    <mergeCell ref="B14:C14"/>
    <mergeCell ref="B7:C7"/>
    <mergeCell ref="B8:C8"/>
    <mergeCell ref="B9:C9"/>
    <mergeCell ref="B10:C10"/>
    <mergeCell ref="B11:C11"/>
    <mergeCell ref="B98:K98"/>
    <mergeCell ref="B102:B103"/>
    <mergeCell ref="H102:K102"/>
    <mergeCell ref="F110:F111"/>
    <mergeCell ref="G110:G111"/>
    <mergeCell ref="B110:B111"/>
    <mergeCell ref="C110:C111"/>
    <mergeCell ref="D110:D111"/>
    <mergeCell ref="E110:E111"/>
    <mergeCell ref="D109:G109"/>
    <mergeCell ref="B104:M104"/>
    <mergeCell ref="D59:D60"/>
    <mergeCell ref="E59:E60"/>
    <mergeCell ref="F59:F60"/>
    <mergeCell ref="B83:K83"/>
    <mergeCell ref="B61:K61"/>
    <mergeCell ref="N102:N103"/>
    <mergeCell ref="C102:C103"/>
    <mergeCell ref="D102:D103"/>
    <mergeCell ref="E102:E103"/>
    <mergeCell ref="F102:F103"/>
    <mergeCell ref="G102:G103"/>
  </mergeCells>
  <dataValidations count="1">
    <dataValidation type="list" allowBlank="1" showInputMessage="1" showErrorMessage="1" sqref="G93:G95 H86 F76:F81 I88:I91 G97 I99" xr:uid="{648A0F2A-0CA3-47C3-85F5-1F3559ED799D}">
      <formula1>"Not applicable,Legal prohibitions,Confidentiality constraints,Information unavailable/incomplete"</formula1>
    </dataValidation>
  </dataValidations>
  <pageMargins left="0.7" right="0.7" top="0.75" bottom="0.75" header="0.3" footer="0.3"/>
  <pageSetup paperSize="5" scale="4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B1FFE-E16E-4392-BB0B-576902341330}">
  <sheetPr>
    <tabColor theme="0" tint="-4.9989318521683403E-2"/>
    <pageSetUpPr fitToPage="1"/>
  </sheetPr>
  <dimension ref="A1:AD41"/>
  <sheetViews>
    <sheetView zoomScale="85" zoomScaleNormal="85" workbookViewId="0">
      <selection activeCell="S25" sqref="S25"/>
    </sheetView>
  </sheetViews>
  <sheetFormatPr defaultColWidth="9.1796875" defaultRowHeight="14" x14ac:dyDescent="0.3"/>
  <cols>
    <col min="1" max="1" width="3.453125" style="4" customWidth="1"/>
    <col min="2" max="2" width="26.453125" style="4" customWidth="1"/>
    <col min="3" max="3" width="54.453125" style="4" customWidth="1"/>
    <col min="4" max="11" width="14.453125" style="4" customWidth="1"/>
    <col min="12" max="14" width="0" style="4" hidden="1" customWidth="1"/>
    <col min="15" max="16384" width="9.1796875" style="4"/>
  </cols>
  <sheetData>
    <row r="1" spans="2:21" ht="78" customHeight="1" x14ac:dyDescent="0.3"/>
    <row r="2" spans="2:21" ht="50.5" customHeight="1" x14ac:dyDescent="0.5">
      <c r="B2" s="213" t="s">
        <v>1198</v>
      </c>
      <c r="C2" s="214"/>
      <c r="D2" s="214"/>
      <c r="E2" s="214"/>
      <c r="F2" s="214"/>
      <c r="G2" s="214"/>
      <c r="H2" s="214"/>
      <c r="I2" s="214"/>
      <c r="J2" s="214"/>
      <c r="K2" s="214"/>
    </row>
    <row r="3" spans="2:21" ht="40.5" customHeight="1" x14ac:dyDescent="0.3">
      <c r="B3" s="215" t="s">
        <v>2</v>
      </c>
      <c r="C3" s="159"/>
      <c r="D3" s="159"/>
      <c r="E3" s="159"/>
      <c r="F3" s="159"/>
      <c r="G3" s="159"/>
      <c r="H3" s="159"/>
      <c r="I3" s="159"/>
      <c r="J3" s="159"/>
      <c r="K3" s="159"/>
    </row>
    <row r="5" spans="2:21" s="206" customFormat="1" ht="49" customHeight="1" x14ac:dyDescent="0.25">
      <c r="B5" s="694" t="s">
        <v>54</v>
      </c>
      <c r="C5" s="694"/>
      <c r="D5" s="694"/>
      <c r="E5" s="694"/>
      <c r="F5" s="694"/>
      <c r="G5" s="694"/>
      <c r="H5" s="694"/>
      <c r="I5" s="694"/>
      <c r="J5" s="694"/>
      <c r="K5" s="694"/>
    </row>
    <row r="6" spans="2:21" ht="18.649999999999999" customHeight="1" x14ac:dyDescent="0.3">
      <c r="B6" s="712" t="s">
        <v>155</v>
      </c>
      <c r="C6" s="713"/>
      <c r="D6" s="714" t="s">
        <v>68</v>
      </c>
      <c r="E6" s="715"/>
      <c r="F6" s="715"/>
      <c r="G6" s="715"/>
      <c r="H6" s="715"/>
      <c r="I6" s="715"/>
      <c r="J6" s="715"/>
      <c r="K6" s="716"/>
      <c r="L6" s="310"/>
      <c r="O6" s="306" t="s">
        <v>91</v>
      </c>
      <c r="P6" s="306" t="s">
        <v>64</v>
      </c>
      <c r="Q6" s="306" t="s">
        <v>139</v>
      </c>
      <c r="R6" s="306" t="s">
        <v>66</v>
      </c>
    </row>
    <row r="7" spans="2:21" s="206" customFormat="1" ht="25" customHeight="1" x14ac:dyDescent="0.25">
      <c r="B7" s="707" t="s">
        <v>55</v>
      </c>
      <c r="C7" s="707"/>
      <c r="D7" s="706" t="s">
        <v>1200</v>
      </c>
      <c r="E7" s="706"/>
      <c r="F7" s="706"/>
      <c r="G7" s="706"/>
      <c r="H7" s="706"/>
      <c r="I7" s="706"/>
      <c r="J7" s="706"/>
      <c r="K7" s="706"/>
      <c r="L7" s="231"/>
      <c r="M7" s="231"/>
      <c r="N7" s="231"/>
      <c r="O7" s="231"/>
      <c r="P7" s="231"/>
      <c r="Q7" s="231"/>
      <c r="S7" s="231"/>
      <c r="T7" s="231"/>
      <c r="U7" s="231"/>
    </row>
    <row r="8" spans="2:21" s="206" customFormat="1" ht="42.75" customHeight="1" x14ac:dyDescent="0.25">
      <c r="B8" s="707" t="s">
        <v>57</v>
      </c>
      <c r="C8" s="707"/>
      <c r="D8" s="706" t="s">
        <v>1335</v>
      </c>
      <c r="E8" s="706"/>
      <c r="F8" s="706"/>
      <c r="G8" s="706"/>
      <c r="H8" s="706"/>
      <c r="I8" s="706"/>
      <c r="J8" s="706"/>
      <c r="K8" s="706"/>
      <c r="L8" s="231"/>
      <c r="M8" s="231"/>
      <c r="N8" s="231"/>
      <c r="O8" s="231"/>
      <c r="P8" s="231"/>
      <c r="Q8" s="231"/>
      <c r="S8" s="231"/>
      <c r="T8" s="231"/>
      <c r="U8" s="231"/>
    </row>
    <row r="9" spans="2:21" s="206" customFormat="1" ht="25" customHeight="1" x14ac:dyDescent="0.25">
      <c r="B9" s="707" t="s">
        <v>58</v>
      </c>
      <c r="C9" s="707"/>
      <c r="D9" s="706" t="s">
        <v>1336</v>
      </c>
      <c r="E9" s="706"/>
      <c r="F9" s="706"/>
      <c r="G9" s="706"/>
      <c r="H9" s="706"/>
      <c r="I9" s="706"/>
      <c r="J9" s="706"/>
      <c r="K9" s="706"/>
      <c r="L9" s="231"/>
      <c r="M9" s="231"/>
      <c r="N9" s="231"/>
      <c r="O9" s="231"/>
      <c r="P9" s="231"/>
      <c r="Q9" s="231"/>
      <c r="S9" s="231"/>
      <c r="T9" s="231"/>
      <c r="U9" s="231"/>
    </row>
    <row r="10" spans="2:21" s="206" customFormat="1" ht="39.65" customHeight="1" x14ac:dyDescent="0.25">
      <c r="B10" s="707" t="s">
        <v>59</v>
      </c>
      <c r="C10" s="707"/>
      <c r="D10" s="706" t="s">
        <v>1202</v>
      </c>
      <c r="E10" s="706"/>
      <c r="F10" s="706"/>
      <c r="G10" s="706"/>
      <c r="H10" s="706"/>
      <c r="I10" s="706"/>
      <c r="J10" s="706"/>
      <c r="K10" s="706"/>
      <c r="L10" s="231"/>
      <c r="M10" s="231"/>
      <c r="N10" s="231"/>
      <c r="O10" s="231"/>
      <c r="P10" s="231"/>
      <c r="Q10" s="231"/>
      <c r="S10" s="231"/>
      <c r="T10" s="231"/>
      <c r="U10" s="231"/>
    </row>
    <row r="11" spans="2:21" s="206" customFormat="1" ht="25" customHeight="1" x14ac:dyDescent="0.25">
      <c r="B11" s="707" t="s">
        <v>60</v>
      </c>
      <c r="C11" s="707"/>
      <c r="D11" s="706" t="s">
        <v>1333</v>
      </c>
      <c r="E11" s="706"/>
      <c r="F11" s="706"/>
      <c r="G11" s="706"/>
      <c r="H11" s="706"/>
      <c r="I11" s="706"/>
      <c r="J11" s="706"/>
      <c r="K11" s="706"/>
      <c r="L11" s="231"/>
      <c r="M11" s="231"/>
      <c r="N11" s="231"/>
      <c r="O11" s="231"/>
      <c r="P11" s="231"/>
      <c r="Q11" s="231"/>
      <c r="S11" s="231"/>
      <c r="T11" s="231"/>
      <c r="U11" s="231"/>
    </row>
    <row r="12" spans="2:21" s="206" customFormat="1" ht="25" customHeight="1" x14ac:dyDescent="0.25">
      <c r="B12" s="707" t="s">
        <v>61</v>
      </c>
      <c r="C12" s="707"/>
      <c r="D12" s="706" t="s">
        <v>1176</v>
      </c>
      <c r="E12" s="706"/>
      <c r="F12" s="706"/>
      <c r="G12" s="706"/>
      <c r="H12" s="706"/>
      <c r="I12" s="706"/>
      <c r="J12" s="706"/>
      <c r="K12" s="706"/>
      <c r="L12" s="231"/>
      <c r="M12" s="231"/>
      <c r="N12" s="231"/>
      <c r="O12" s="231"/>
      <c r="P12" s="231"/>
      <c r="Q12" s="231"/>
      <c r="S12" s="231"/>
      <c r="T12" s="231"/>
      <c r="U12" s="231"/>
    </row>
    <row r="13" spans="2:21" ht="14.5" hidden="1" customHeight="1" x14ac:dyDescent="0.3">
      <c r="B13" s="708" t="s">
        <v>62</v>
      </c>
      <c r="C13" s="708" t="s">
        <v>63</v>
      </c>
      <c r="D13" s="708" t="s">
        <v>64</v>
      </c>
      <c r="E13" s="710" t="s">
        <v>65</v>
      </c>
      <c r="F13" s="708" t="s">
        <v>66</v>
      </c>
      <c r="G13" s="708" t="s">
        <v>67</v>
      </c>
      <c r="H13" s="390" t="s">
        <v>68</v>
      </c>
      <c r="I13" s="389"/>
      <c r="J13" s="389"/>
      <c r="K13" s="695"/>
    </row>
    <row r="14" spans="2:21" ht="25" hidden="1" customHeight="1" x14ac:dyDescent="0.3">
      <c r="B14" s="709"/>
      <c r="C14" s="709"/>
      <c r="D14" s="709"/>
      <c r="E14" s="711"/>
      <c r="F14" s="709"/>
      <c r="G14" s="709"/>
      <c r="H14" s="233" t="s">
        <v>69</v>
      </c>
      <c r="I14" s="233"/>
      <c r="J14" s="233"/>
      <c r="K14" s="700"/>
    </row>
    <row r="15" spans="2:21" ht="24" hidden="1" customHeight="1" x14ac:dyDescent="0.3">
      <c r="B15" s="698" t="s">
        <v>70</v>
      </c>
      <c r="C15" s="698"/>
      <c r="D15" s="698"/>
      <c r="E15" s="698"/>
      <c r="F15" s="698"/>
      <c r="G15" s="698"/>
      <c r="H15" s="698"/>
      <c r="I15" s="698"/>
      <c r="J15" s="698"/>
      <c r="K15" s="699"/>
    </row>
    <row r="16" spans="2:21" ht="79" hidden="1" customHeight="1" x14ac:dyDescent="0.3">
      <c r="B16" s="238" t="s">
        <v>55</v>
      </c>
      <c r="C16" s="238" t="s">
        <v>71</v>
      </c>
      <c r="D16" s="158"/>
      <c r="E16" s="158" t="s">
        <v>72</v>
      </c>
      <c r="F16" s="158" t="s">
        <v>73</v>
      </c>
      <c r="G16" s="158" t="s">
        <v>74</v>
      </c>
      <c r="H16" s="158" t="s">
        <v>56</v>
      </c>
      <c r="I16" s="158"/>
      <c r="J16" s="158"/>
      <c r="K16" s="158"/>
    </row>
    <row r="17" spans="2:18" ht="106.5" hidden="1" customHeight="1" x14ac:dyDescent="0.3">
      <c r="B17" s="238" t="s">
        <v>57</v>
      </c>
      <c r="C17" s="238" t="s">
        <v>75</v>
      </c>
      <c r="D17" s="158"/>
      <c r="E17" s="158" t="s">
        <v>76</v>
      </c>
      <c r="F17" s="158" t="s">
        <v>73</v>
      </c>
      <c r="G17" s="158" t="s">
        <v>74</v>
      </c>
      <c r="H17" s="158"/>
      <c r="I17" s="158"/>
      <c r="J17" s="158"/>
      <c r="K17" s="158"/>
    </row>
    <row r="18" spans="2:18" ht="140" hidden="1" x14ac:dyDescent="0.3">
      <c r="B18" s="238" t="s">
        <v>58</v>
      </c>
      <c r="C18" s="238" t="s">
        <v>1489</v>
      </c>
      <c r="D18" s="158"/>
      <c r="E18" s="158" t="s">
        <v>77</v>
      </c>
      <c r="F18" s="158" t="s">
        <v>73</v>
      </c>
      <c r="G18" s="158" t="s">
        <v>74</v>
      </c>
      <c r="H18" s="158"/>
      <c r="I18" s="158"/>
      <c r="J18" s="158"/>
      <c r="K18" s="158"/>
    </row>
    <row r="19" spans="2:18" ht="70" hidden="1" x14ac:dyDescent="0.3">
      <c r="B19" s="238" t="s">
        <v>59</v>
      </c>
      <c r="C19" s="238" t="s">
        <v>78</v>
      </c>
      <c r="D19" s="158"/>
      <c r="E19" s="158" t="s">
        <v>79</v>
      </c>
      <c r="F19" s="158" t="s">
        <v>73</v>
      </c>
      <c r="G19" s="158" t="s">
        <v>74</v>
      </c>
      <c r="H19" s="158" t="s">
        <v>80</v>
      </c>
      <c r="I19" s="158"/>
      <c r="J19" s="158"/>
      <c r="K19" s="158"/>
    </row>
    <row r="20" spans="2:18" ht="196" hidden="1" x14ac:dyDescent="0.3">
      <c r="B20" s="238" t="s">
        <v>60</v>
      </c>
      <c r="C20" s="238" t="s">
        <v>81</v>
      </c>
      <c r="D20" s="158"/>
      <c r="E20" s="158" t="s">
        <v>82</v>
      </c>
      <c r="F20" s="158" t="s">
        <v>73</v>
      </c>
      <c r="G20" s="158" t="s">
        <v>74</v>
      </c>
      <c r="H20" s="158"/>
      <c r="I20" s="158"/>
      <c r="J20" s="158"/>
      <c r="K20" s="158"/>
    </row>
    <row r="21" spans="2:18" ht="154" hidden="1" x14ac:dyDescent="0.3">
      <c r="B21" s="238" t="s">
        <v>61</v>
      </c>
      <c r="C21" s="238" t="s">
        <v>83</v>
      </c>
      <c r="D21" s="158"/>
      <c r="E21" s="158" t="s">
        <v>84</v>
      </c>
      <c r="F21" s="158" t="s">
        <v>73</v>
      </c>
      <c r="G21" s="158" t="s">
        <v>74</v>
      </c>
      <c r="H21" s="158"/>
      <c r="I21" s="158"/>
      <c r="J21" s="158"/>
      <c r="K21" s="158"/>
    </row>
    <row r="22" spans="2:18" s="206" customFormat="1" ht="49" customHeight="1" x14ac:dyDescent="0.25">
      <c r="B22" s="694" t="s">
        <v>85</v>
      </c>
      <c r="C22" s="694"/>
      <c r="D22" s="694"/>
      <c r="E22" s="694"/>
      <c r="F22" s="694"/>
      <c r="G22" s="694"/>
      <c r="H22" s="694"/>
      <c r="I22" s="694"/>
      <c r="J22" s="694"/>
      <c r="K22" s="694"/>
    </row>
    <row r="23" spans="2:18" ht="18.649999999999999" customHeight="1" x14ac:dyDescent="0.3">
      <c r="B23" s="712" t="s">
        <v>155</v>
      </c>
      <c r="C23" s="713"/>
      <c r="D23" s="718" t="s">
        <v>68</v>
      </c>
      <c r="E23" s="719"/>
      <c r="F23" s="719"/>
      <c r="G23" s="719"/>
      <c r="H23" s="719"/>
      <c r="I23" s="719"/>
      <c r="J23" s="719"/>
      <c r="K23" s="720"/>
      <c r="L23" s="310"/>
      <c r="O23" s="306" t="s">
        <v>91</v>
      </c>
      <c r="P23" s="306" t="s">
        <v>64</v>
      </c>
      <c r="Q23" s="306" t="s">
        <v>139</v>
      </c>
      <c r="R23" s="306" t="s">
        <v>66</v>
      </c>
    </row>
    <row r="24" spans="2:18" s="206" customFormat="1" ht="25" customHeight="1" x14ac:dyDescent="0.25">
      <c r="B24" s="707" t="s">
        <v>1177</v>
      </c>
      <c r="C24" s="707"/>
      <c r="D24" s="721" t="s">
        <v>1191</v>
      </c>
      <c r="E24" s="721"/>
      <c r="F24" s="721"/>
      <c r="G24" s="721"/>
      <c r="H24" s="721"/>
      <c r="I24" s="721"/>
      <c r="J24" s="721"/>
      <c r="K24" s="721"/>
    </row>
    <row r="25" spans="2:18" s="206" customFormat="1" ht="25" customHeight="1" x14ac:dyDescent="0.25">
      <c r="B25" s="707" t="s">
        <v>87</v>
      </c>
      <c r="C25" s="707"/>
      <c r="D25" s="721" t="s">
        <v>1191</v>
      </c>
      <c r="E25" s="721"/>
      <c r="F25" s="721"/>
      <c r="G25" s="721"/>
      <c r="H25" s="721"/>
      <c r="I25" s="721"/>
      <c r="J25" s="721"/>
      <c r="K25" s="721"/>
    </row>
    <row r="26" spans="2:18" s="206" customFormat="1" ht="89.15" customHeight="1" x14ac:dyDescent="0.25">
      <c r="B26" s="717" t="s">
        <v>186</v>
      </c>
      <c r="C26" s="717"/>
      <c r="D26" s="722" t="s">
        <v>1490</v>
      </c>
      <c r="E26" s="723"/>
      <c r="F26" s="723"/>
      <c r="G26" s="723"/>
      <c r="H26" s="723"/>
      <c r="I26" s="723"/>
      <c r="J26" s="723"/>
      <c r="K26" s="724"/>
    </row>
    <row r="27" spans="2:18" ht="14.5" hidden="1" customHeight="1" x14ac:dyDescent="0.3">
      <c r="B27" s="701" t="s">
        <v>62</v>
      </c>
      <c r="C27" s="701" t="s">
        <v>63</v>
      </c>
      <c r="D27" s="701" t="s">
        <v>64</v>
      </c>
      <c r="E27" s="703" t="s">
        <v>89</v>
      </c>
      <c r="F27" s="701" t="s">
        <v>66</v>
      </c>
      <c r="G27" s="701" t="s">
        <v>67</v>
      </c>
      <c r="H27" s="390" t="s">
        <v>90</v>
      </c>
      <c r="I27" s="389"/>
      <c r="J27" s="389"/>
      <c r="K27" s="695" t="s">
        <v>91</v>
      </c>
    </row>
    <row r="28" spans="2:18" ht="25" hidden="1" customHeight="1" x14ac:dyDescent="0.3">
      <c r="B28" s="702"/>
      <c r="C28" s="702"/>
      <c r="D28" s="702"/>
      <c r="E28" s="704"/>
      <c r="F28" s="705"/>
      <c r="G28" s="705"/>
      <c r="H28" s="234" t="s">
        <v>69</v>
      </c>
      <c r="I28" s="234">
        <v>2022</v>
      </c>
      <c r="J28" s="234">
        <v>2021</v>
      </c>
      <c r="K28" s="696"/>
    </row>
    <row r="29" spans="2:18" ht="24" hidden="1" customHeight="1" x14ac:dyDescent="0.3">
      <c r="B29" s="698" t="s">
        <v>92</v>
      </c>
      <c r="C29" s="698"/>
      <c r="D29" s="698"/>
      <c r="E29" s="698"/>
      <c r="F29" s="698"/>
      <c r="G29" s="698"/>
      <c r="H29" s="698"/>
      <c r="I29" s="698"/>
      <c r="J29" s="698"/>
      <c r="K29" s="699"/>
    </row>
    <row r="30" spans="2:18" ht="168" hidden="1" x14ac:dyDescent="0.3">
      <c r="B30" s="9" t="s">
        <v>86</v>
      </c>
      <c r="C30" s="10" t="s">
        <v>93</v>
      </c>
      <c r="D30" s="9"/>
      <c r="E30" s="9" t="s">
        <v>94</v>
      </c>
      <c r="F30" s="143" t="s">
        <v>95</v>
      </c>
      <c r="G30" s="143" t="s">
        <v>74</v>
      </c>
      <c r="H30" s="240"/>
      <c r="I30" s="239"/>
      <c r="J30" s="74"/>
      <c r="K30" s="74"/>
    </row>
    <row r="31" spans="2:18" ht="56" hidden="1" x14ac:dyDescent="0.3">
      <c r="B31" s="9" t="s">
        <v>87</v>
      </c>
      <c r="C31" s="10" t="s">
        <v>96</v>
      </c>
      <c r="D31" s="9"/>
      <c r="E31" s="9" t="s">
        <v>94</v>
      </c>
      <c r="F31" s="143" t="s">
        <v>95</v>
      </c>
      <c r="G31" s="143" t="s">
        <v>74</v>
      </c>
      <c r="H31" s="240"/>
      <c r="I31" s="74"/>
      <c r="J31" s="74"/>
      <c r="K31" s="74"/>
    </row>
    <row r="32" spans="2:18" ht="268" hidden="1" customHeight="1" x14ac:dyDescent="0.3">
      <c r="B32" s="143" t="s">
        <v>88</v>
      </c>
      <c r="C32" s="10" t="s">
        <v>97</v>
      </c>
      <c r="D32" s="9"/>
      <c r="E32" s="9"/>
      <c r="F32" s="143" t="s">
        <v>95</v>
      </c>
      <c r="G32" s="143"/>
      <c r="H32" s="240"/>
      <c r="I32" s="74"/>
      <c r="J32" s="74"/>
      <c r="K32" s="74"/>
    </row>
    <row r="33" spans="1:30" s="206" customFormat="1" ht="38.5" customHeight="1" x14ac:dyDescent="0.25">
      <c r="B33" s="694" t="s">
        <v>98</v>
      </c>
      <c r="C33" s="694"/>
      <c r="D33" s="694"/>
      <c r="E33" s="694"/>
      <c r="F33" s="694"/>
      <c r="G33" s="694"/>
      <c r="H33" s="694"/>
      <c r="I33" s="694"/>
      <c r="J33" s="694"/>
      <c r="K33" s="694"/>
    </row>
    <row r="34" spans="1:30" s="448" customFormat="1" ht="18.75" customHeight="1" x14ac:dyDescent="0.35">
      <c r="B34" s="454" t="s">
        <v>99</v>
      </c>
      <c r="C34" s="453" t="s">
        <v>100</v>
      </c>
      <c r="D34" s="726" t="s">
        <v>101</v>
      </c>
      <c r="E34" s="727"/>
      <c r="F34" s="727"/>
      <c r="G34" s="727"/>
      <c r="H34" s="727"/>
      <c r="I34" s="727"/>
      <c r="J34" s="727"/>
      <c r="K34" s="728"/>
      <c r="L34" s="455" t="s">
        <v>64</v>
      </c>
      <c r="M34" s="442" t="s">
        <v>65</v>
      </c>
      <c r="N34" s="442" t="s">
        <v>66</v>
      </c>
    </row>
    <row r="35" spans="1:30" s="1" customFormat="1" ht="28" customHeight="1" x14ac:dyDescent="0.35">
      <c r="A35" s="21"/>
      <c r="B35" s="697" t="s">
        <v>9</v>
      </c>
      <c r="C35" s="450" t="s">
        <v>102</v>
      </c>
      <c r="D35" s="725" t="s">
        <v>296</v>
      </c>
      <c r="E35" s="725"/>
      <c r="F35" s="725"/>
      <c r="G35" s="725"/>
      <c r="H35" s="725"/>
      <c r="I35" s="725"/>
      <c r="J35" s="725"/>
      <c r="K35" s="725"/>
      <c r="L35" s="445"/>
      <c r="M35" s="445"/>
      <c r="N35" s="445"/>
      <c r="O35" s="398"/>
      <c r="P35" s="398"/>
      <c r="Q35" s="398"/>
      <c r="R35" s="398"/>
      <c r="S35" s="398"/>
      <c r="T35" s="398"/>
      <c r="U35" s="398"/>
      <c r="V35" s="398"/>
      <c r="W35" s="398"/>
      <c r="X35" s="398"/>
      <c r="Y35" s="398"/>
      <c r="Z35" s="398"/>
      <c r="AA35" s="398"/>
      <c r="AB35" s="398"/>
      <c r="AC35" s="398"/>
      <c r="AD35" s="398"/>
    </row>
    <row r="36" spans="1:30" s="1" customFormat="1" ht="28" customHeight="1" x14ac:dyDescent="0.35">
      <c r="A36" s="21"/>
      <c r="B36" s="697"/>
      <c r="C36" s="450" t="s">
        <v>104</v>
      </c>
      <c r="D36" s="725" t="s">
        <v>105</v>
      </c>
      <c r="E36" s="725"/>
      <c r="F36" s="725"/>
      <c r="G36" s="725"/>
      <c r="H36" s="725"/>
      <c r="I36" s="725"/>
      <c r="J36" s="725"/>
      <c r="K36" s="725"/>
      <c r="L36" s="445"/>
      <c r="M36" s="445"/>
      <c r="N36" s="445"/>
      <c r="O36" s="398"/>
      <c r="P36" s="398"/>
      <c r="Q36" s="398"/>
      <c r="R36" s="398"/>
      <c r="S36" s="398"/>
      <c r="T36" s="398"/>
      <c r="U36" s="398"/>
      <c r="V36" s="398"/>
      <c r="W36" s="398"/>
      <c r="X36" s="398"/>
      <c r="Y36" s="398"/>
      <c r="Z36" s="398"/>
      <c r="AA36" s="398"/>
      <c r="AB36" s="398"/>
      <c r="AC36" s="398"/>
      <c r="AD36" s="398"/>
    </row>
    <row r="37" spans="1:30" s="1" customFormat="1" ht="22.5" customHeight="1" x14ac:dyDescent="0.35">
      <c r="A37" s="21"/>
      <c r="B37" s="697"/>
      <c r="C37" s="732" t="s">
        <v>106</v>
      </c>
      <c r="D37" s="729" t="s">
        <v>108</v>
      </c>
      <c r="E37" s="729"/>
      <c r="F37" s="729"/>
      <c r="G37" s="729"/>
      <c r="H37" s="729" t="s">
        <v>109</v>
      </c>
      <c r="I37" s="729"/>
      <c r="J37" s="729"/>
      <c r="K37" s="729"/>
      <c r="L37" s="445"/>
      <c r="M37" s="445"/>
      <c r="N37" s="445"/>
      <c r="O37" s="398"/>
      <c r="P37" s="398"/>
      <c r="Q37" s="398"/>
      <c r="R37" s="398"/>
      <c r="S37" s="398"/>
      <c r="T37" s="398"/>
      <c r="U37" s="398"/>
      <c r="V37" s="398"/>
      <c r="W37" s="398"/>
      <c r="X37" s="398"/>
      <c r="Y37" s="398"/>
      <c r="Z37" s="398"/>
      <c r="AA37" s="398"/>
      <c r="AB37" s="398"/>
      <c r="AC37" s="398"/>
      <c r="AD37" s="398"/>
    </row>
    <row r="38" spans="1:30" s="1" customFormat="1" ht="35.15" customHeight="1" x14ac:dyDescent="0.35">
      <c r="B38" s="697"/>
      <c r="C38" s="733"/>
      <c r="D38" s="734" t="s">
        <v>1199</v>
      </c>
      <c r="E38" s="734"/>
      <c r="F38" s="734"/>
      <c r="G38" s="734"/>
      <c r="H38" s="734" t="s">
        <v>1201</v>
      </c>
      <c r="I38" s="734"/>
      <c r="J38" s="734"/>
      <c r="K38" s="734"/>
      <c r="L38" s="446"/>
      <c r="M38" s="446"/>
      <c r="N38" s="447" t="s">
        <v>107</v>
      </c>
      <c r="O38" s="398"/>
      <c r="P38" s="539"/>
      <c r="Q38" s="539"/>
      <c r="R38" s="398"/>
      <c r="S38" s="398"/>
      <c r="T38" s="398"/>
      <c r="U38" s="398"/>
      <c r="V38" s="398"/>
      <c r="W38" s="398"/>
      <c r="X38" s="398"/>
      <c r="Y38" s="398"/>
      <c r="Z38" s="398"/>
      <c r="AA38" s="398"/>
      <c r="AB38" s="398"/>
      <c r="AC38" s="398"/>
      <c r="AD38" s="398"/>
    </row>
    <row r="39" spans="1:30" s="1" customFormat="1" ht="37" customHeight="1" x14ac:dyDescent="0.35">
      <c r="B39" s="697"/>
      <c r="C39" s="452" t="s">
        <v>110</v>
      </c>
      <c r="D39" s="730">
        <v>2030</v>
      </c>
      <c r="E39" s="730"/>
      <c r="F39" s="730"/>
      <c r="G39" s="730"/>
      <c r="H39" s="730">
        <v>2031</v>
      </c>
      <c r="I39" s="730"/>
      <c r="J39" s="730"/>
      <c r="K39" s="730"/>
      <c r="L39" s="446"/>
      <c r="M39" s="446"/>
      <c r="N39" s="447" t="s">
        <v>107</v>
      </c>
      <c r="O39" s="398"/>
      <c r="P39" s="398"/>
      <c r="Q39" s="398"/>
      <c r="R39" s="398"/>
      <c r="S39" s="398"/>
      <c r="T39" s="398"/>
      <c r="U39" s="398"/>
      <c r="V39" s="398"/>
      <c r="W39" s="398"/>
      <c r="X39" s="398"/>
      <c r="Y39" s="398"/>
      <c r="Z39" s="398"/>
      <c r="AA39" s="398"/>
      <c r="AB39" s="398"/>
      <c r="AC39" s="398"/>
      <c r="AD39" s="398"/>
    </row>
    <row r="40" spans="1:30" ht="35.5" customHeight="1" x14ac:dyDescent="0.3">
      <c r="B40" s="697"/>
      <c r="C40" s="451" t="s">
        <v>111</v>
      </c>
      <c r="D40" s="730" t="s">
        <v>1180</v>
      </c>
      <c r="E40" s="730"/>
      <c r="F40" s="730"/>
      <c r="G40" s="730"/>
      <c r="H40" s="730" t="s">
        <v>1179</v>
      </c>
      <c r="I40" s="730"/>
      <c r="J40" s="730"/>
      <c r="K40" s="730"/>
      <c r="L40" s="446"/>
      <c r="M40" s="74"/>
      <c r="N40" s="447" t="s">
        <v>107</v>
      </c>
    </row>
    <row r="41" spans="1:30" ht="49" hidden="1" customHeight="1" x14ac:dyDescent="0.3">
      <c r="B41" s="449" t="s">
        <v>112</v>
      </c>
      <c r="C41" s="414" t="s">
        <v>113</v>
      </c>
      <c r="D41" s="731" t="s">
        <v>1124</v>
      </c>
      <c r="E41" s="731"/>
      <c r="F41" s="731"/>
      <c r="G41" s="731"/>
      <c r="H41" s="731"/>
      <c r="I41" s="731"/>
      <c r="J41" s="731"/>
      <c r="K41" s="731"/>
      <c r="L41" s="158"/>
      <c r="M41" s="158"/>
      <c r="N41" s="158" t="s">
        <v>114</v>
      </c>
    </row>
  </sheetData>
  <sheetProtection algorithmName="SHA-512" hashValue="ne+bNNIz6OkbN6hs7Gwjcq9T6/Ktl14TLKZihZsCqd4I4fdIqLYJpacR+e1VzyK1BoEfykmRAb5cOsa9F/aVDw==" saltValue="URxoiiaSB+JsP4ZjVoBtQQ==" spinCount="100000" sheet="1" objects="1" scenarios="1"/>
  <dataConsolidate/>
  <mergeCells count="55">
    <mergeCell ref="D40:G40"/>
    <mergeCell ref="H40:K40"/>
    <mergeCell ref="D41:K41"/>
    <mergeCell ref="C37:C38"/>
    <mergeCell ref="D38:G38"/>
    <mergeCell ref="H38:K38"/>
    <mergeCell ref="H39:K39"/>
    <mergeCell ref="D39:G39"/>
    <mergeCell ref="D35:K35"/>
    <mergeCell ref="D36:K36"/>
    <mergeCell ref="D34:K34"/>
    <mergeCell ref="H37:K37"/>
    <mergeCell ref="D37:G37"/>
    <mergeCell ref="B23:C23"/>
    <mergeCell ref="B24:C24"/>
    <mergeCell ref="B25:C25"/>
    <mergeCell ref="B26:C26"/>
    <mergeCell ref="D23:K23"/>
    <mergeCell ref="D24:K24"/>
    <mergeCell ref="D25:K25"/>
    <mergeCell ref="D26:K26"/>
    <mergeCell ref="B6:C6"/>
    <mergeCell ref="D6:K6"/>
    <mergeCell ref="B7:C7"/>
    <mergeCell ref="B8:C8"/>
    <mergeCell ref="B9:C9"/>
    <mergeCell ref="B10:C10"/>
    <mergeCell ref="B11:C11"/>
    <mergeCell ref="B12:C12"/>
    <mergeCell ref="G13:G14"/>
    <mergeCell ref="B15:K15"/>
    <mergeCell ref="B13:B14"/>
    <mergeCell ref="C13:C14"/>
    <mergeCell ref="D13:D14"/>
    <mergeCell ref="E13:E14"/>
    <mergeCell ref="F13:F14"/>
    <mergeCell ref="D10:K10"/>
    <mergeCell ref="D11:K11"/>
    <mergeCell ref="D12:K12"/>
    <mergeCell ref="B5:K5"/>
    <mergeCell ref="B33:K33"/>
    <mergeCell ref="K27:K28"/>
    <mergeCell ref="B35:B40"/>
    <mergeCell ref="B29:K29"/>
    <mergeCell ref="K13:K14"/>
    <mergeCell ref="B27:B28"/>
    <mergeCell ref="C27:C28"/>
    <mergeCell ref="D27:D28"/>
    <mergeCell ref="E27:E28"/>
    <mergeCell ref="F27:F28"/>
    <mergeCell ref="G27:G28"/>
    <mergeCell ref="B22:K22"/>
    <mergeCell ref="D7:K7"/>
    <mergeCell ref="D8:K8"/>
    <mergeCell ref="D9:K9"/>
  </mergeCells>
  <phoneticPr fontId="30" type="noConversion"/>
  <pageMargins left="0.7" right="0.7" top="0.75" bottom="0.75" header="0.3" footer="0.3"/>
  <pageSetup paperSize="5" scale="41" fitToHeight="0"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BB67C-DA57-42A0-95EE-B1668703F547}">
  <sheetPr>
    <tabColor rgb="FFE0D5BE"/>
    <pageSetUpPr fitToPage="1"/>
  </sheetPr>
  <dimension ref="B1:R108"/>
  <sheetViews>
    <sheetView zoomScale="85" zoomScaleNormal="85" workbookViewId="0">
      <selection activeCell="S25" sqref="S25"/>
    </sheetView>
  </sheetViews>
  <sheetFormatPr defaultColWidth="9.1796875" defaultRowHeight="14" x14ac:dyDescent="0.3"/>
  <cols>
    <col min="1" max="1" width="3.453125" style="4" customWidth="1"/>
    <col min="2" max="2" width="20.453125" style="4" customWidth="1"/>
    <col min="3" max="3" width="54.453125" style="4" customWidth="1"/>
    <col min="4" max="11" width="14.453125" style="4" customWidth="1"/>
    <col min="12" max="12" width="0" style="4" hidden="1" customWidth="1"/>
    <col min="13" max="16384" width="9.1796875" style="4"/>
  </cols>
  <sheetData>
    <row r="1" spans="2:18" ht="78" customHeight="1" x14ac:dyDescent="0.3"/>
    <row r="2" spans="2:18" ht="50.5" customHeight="1" x14ac:dyDescent="0.5">
      <c r="B2" s="213" t="s">
        <v>1198</v>
      </c>
      <c r="C2" s="214"/>
      <c r="D2" s="214"/>
      <c r="E2" s="214"/>
      <c r="F2" s="214"/>
      <c r="G2" s="214"/>
      <c r="H2" s="214"/>
      <c r="I2" s="214"/>
      <c r="J2" s="214"/>
      <c r="K2" s="214"/>
    </row>
    <row r="3" spans="2:18" ht="40.5" customHeight="1" x14ac:dyDescent="0.3">
      <c r="B3" s="215" t="s">
        <v>1225</v>
      </c>
      <c r="C3" s="159"/>
      <c r="D3" s="159"/>
      <c r="E3" s="159"/>
      <c r="F3" s="159"/>
      <c r="G3" s="159"/>
      <c r="H3" s="159"/>
      <c r="I3" s="159"/>
      <c r="J3" s="159"/>
      <c r="K3" s="159"/>
    </row>
    <row r="4" spans="2:18" ht="9.65" customHeight="1" x14ac:dyDescent="0.3">
      <c r="B4" s="286"/>
      <c r="C4" s="287"/>
      <c r="D4" s="286"/>
      <c r="E4" s="287"/>
      <c r="F4" s="287"/>
      <c r="G4" s="287"/>
      <c r="H4" s="287"/>
      <c r="I4" s="287"/>
      <c r="J4" s="288"/>
    </row>
    <row r="5" spans="2:18" ht="38.15" customHeight="1" x14ac:dyDescent="0.3">
      <c r="B5" s="853" t="s">
        <v>1492</v>
      </c>
      <c r="C5" s="854"/>
      <c r="D5" s="854"/>
      <c r="E5" s="854"/>
      <c r="F5" s="854"/>
      <c r="G5" s="854"/>
      <c r="H5" s="854"/>
      <c r="I5" s="854"/>
      <c r="J5" s="854"/>
      <c r="K5" s="855"/>
    </row>
    <row r="6" spans="2:18" s="206" customFormat="1" ht="49" customHeight="1" x14ac:dyDescent="0.25">
      <c r="B6" s="253" t="s">
        <v>1226</v>
      </c>
      <c r="C6" s="246"/>
      <c r="D6" s="246"/>
      <c r="E6" s="246"/>
      <c r="F6" s="246"/>
      <c r="G6" s="246"/>
      <c r="H6" s="246"/>
      <c r="I6" s="246"/>
      <c r="J6" s="246"/>
      <c r="K6" s="246"/>
      <c r="L6" s="246"/>
      <c r="M6" s="246"/>
      <c r="N6" s="248"/>
      <c r="P6" s="246"/>
      <c r="Q6" s="418"/>
      <c r="R6" s="246"/>
    </row>
    <row r="7" spans="2:18" ht="14.5" customHeight="1" x14ac:dyDescent="0.3">
      <c r="B7" s="848" t="s">
        <v>116</v>
      </c>
      <c r="C7" s="849"/>
      <c r="D7" s="795" t="s">
        <v>69</v>
      </c>
      <c r="E7" s="796"/>
      <c r="F7" s="797"/>
      <c r="G7" s="861" t="s">
        <v>117</v>
      </c>
      <c r="H7" s="862"/>
      <c r="I7" s="863"/>
      <c r="J7" s="567"/>
      <c r="K7" s="545"/>
      <c r="L7" s="310"/>
      <c r="O7" s="306" t="s">
        <v>91</v>
      </c>
      <c r="P7" s="306" t="s">
        <v>64</v>
      </c>
      <c r="Q7" s="230"/>
      <c r="R7" s="306" t="s">
        <v>66</v>
      </c>
    </row>
    <row r="8" spans="2:18" ht="25" customHeight="1" x14ac:dyDescent="0.3">
      <c r="B8" s="850"/>
      <c r="C8" s="851"/>
      <c r="D8" s="475" t="s">
        <v>108</v>
      </c>
      <c r="E8" s="475" t="s">
        <v>109</v>
      </c>
      <c r="F8" s="475" t="s">
        <v>103</v>
      </c>
      <c r="G8" s="475" t="s">
        <v>108</v>
      </c>
      <c r="H8" s="475" t="s">
        <v>109</v>
      </c>
      <c r="I8" s="475" t="s">
        <v>103</v>
      </c>
      <c r="J8" s="528"/>
      <c r="K8" s="623"/>
      <c r="L8" s="310"/>
      <c r="O8" s="306"/>
      <c r="P8" s="306"/>
      <c r="Q8" s="230"/>
      <c r="R8" s="306"/>
    </row>
    <row r="9" spans="2:18" ht="25" customHeight="1" x14ac:dyDescent="0.3">
      <c r="B9" s="444" t="s">
        <v>118</v>
      </c>
      <c r="C9" s="540" t="s">
        <v>1476</v>
      </c>
      <c r="D9" s="457">
        <v>724.67100000000005</v>
      </c>
      <c r="E9" s="457">
        <v>1230.6189999999999</v>
      </c>
      <c r="F9" s="457">
        <f>SUM(D9:E9)</f>
        <v>1955.29</v>
      </c>
      <c r="G9" s="864" t="s">
        <v>449</v>
      </c>
      <c r="H9" s="865"/>
      <c r="I9" s="866"/>
      <c r="J9" s="597"/>
      <c r="K9" s="624"/>
      <c r="L9" s="310"/>
      <c r="O9" s="306"/>
      <c r="P9" s="306"/>
      <c r="Q9" s="230"/>
      <c r="R9" s="306"/>
    </row>
    <row r="10" spans="2:18" ht="25" customHeight="1" x14ac:dyDescent="0.3">
      <c r="B10" s="444" t="s">
        <v>127</v>
      </c>
      <c r="C10" s="540" t="s">
        <v>1351</v>
      </c>
      <c r="D10" s="619">
        <v>10.16</v>
      </c>
      <c r="E10" s="561">
        <v>831.52</v>
      </c>
      <c r="F10" s="620">
        <f>SUM(D10:E10)</f>
        <v>841.68</v>
      </c>
      <c r="G10" s="629">
        <v>43.3</v>
      </c>
      <c r="H10" s="621">
        <v>3474.66</v>
      </c>
      <c r="I10" s="632">
        <f>SUM(G10:H10)</f>
        <v>3517.96</v>
      </c>
      <c r="J10" s="597"/>
      <c r="K10" s="625"/>
      <c r="L10" s="310"/>
      <c r="O10" s="306"/>
      <c r="P10" s="306"/>
      <c r="Q10" s="230"/>
      <c r="R10" s="306"/>
    </row>
    <row r="11" spans="2:18" ht="25" customHeight="1" x14ac:dyDescent="0.3">
      <c r="B11" s="444"/>
      <c r="C11" s="540" t="s">
        <v>1353</v>
      </c>
      <c r="D11" s="622">
        <v>121312</v>
      </c>
      <c r="E11" s="630">
        <v>0</v>
      </c>
      <c r="F11" s="457">
        <f t="shared" ref="F11:F14" si="0">SUM(D11:E11)</f>
        <v>121312</v>
      </c>
      <c r="G11" s="562">
        <v>243688</v>
      </c>
      <c r="H11" s="631">
        <v>0</v>
      </c>
      <c r="I11" s="632">
        <f t="shared" ref="I11:I14" si="1">SUM(G11:H11)</f>
        <v>243688</v>
      </c>
      <c r="J11" s="597"/>
      <c r="K11" s="625"/>
      <c r="L11" s="310"/>
      <c r="O11" s="306"/>
      <c r="P11" s="306"/>
      <c r="Q11" s="230"/>
      <c r="R11" s="306"/>
    </row>
    <row r="12" spans="2:18" ht="25" customHeight="1" x14ac:dyDescent="0.3">
      <c r="B12" s="444" t="s">
        <v>131</v>
      </c>
      <c r="C12" s="540" t="s">
        <v>1355</v>
      </c>
      <c r="D12" s="619">
        <v>7.76</v>
      </c>
      <c r="E12" s="564">
        <v>47.59</v>
      </c>
      <c r="F12" s="620">
        <f t="shared" si="0"/>
        <v>55.35</v>
      </c>
      <c r="G12" s="563">
        <v>43.3</v>
      </c>
      <c r="H12" s="511">
        <v>0</v>
      </c>
      <c r="I12" s="632">
        <f t="shared" si="1"/>
        <v>43.3</v>
      </c>
      <c r="J12" s="597"/>
      <c r="K12" s="626"/>
      <c r="L12" s="333"/>
      <c r="O12" s="232"/>
      <c r="Q12" s="409"/>
      <c r="R12" s="290"/>
    </row>
    <row r="13" spans="2:18" ht="25" customHeight="1" x14ac:dyDescent="0.3">
      <c r="B13" s="444"/>
      <c r="C13" s="540" t="s">
        <v>1354</v>
      </c>
      <c r="D13" s="622">
        <v>120110</v>
      </c>
      <c r="E13" s="560">
        <v>0</v>
      </c>
      <c r="F13" s="457">
        <f t="shared" si="0"/>
        <v>120110</v>
      </c>
      <c r="G13" s="563">
        <v>243688</v>
      </c>
      <c r="H13" s="511">
        <v>0</v>
      </c>
      <c r="I13" s="632">
        <f t="shared" si="1"/>
        <v>243688</v>
      </c>
      <c r="J13" s="597"/>
      <c r="K13" s="626"/>
      <c r="L13" s="333"/>
      <c r="O13" s="232"/>
      <c r="Q13" s="409"/>
      <c r="R13" s="290"/>
    </row>
    <row r="14" spans="2:18" ht="34" customHeight="1" x14ac:dyDescent="0.3">
      <c r="B14" s="444" t="s">
        <v>133</v>
      </c>
      <c r="C14" s="540" t="s">
        <v>134</v>
      </c>
      <c r="D14" s="622">
        <v>4</v>
      </c>
      <c r="E14" s="560">
        <v>0</v>
      </c>
      <c r="F14" s="631">
        <f t="shared" si="0"/>
        <v>4</v>
      </c>
      <c r="G14" s="563">
        <v>6</v>
      </c>
      <c r="H14" s="511">
        <v>0</v>
      </c>
      <c r="I14" s="621">
        <f t="shared" si="1"/>
        <v>6</v>
      </c>
      <c r="J14" s="597"/>
      <c r="K14" s="626"/>
      <c r="L14" s="333"/>
      <c r="O14" s="232"/>
      <c r="Q14" s="409"/>
      <c r="R14" s="290"/>
    </row>
    <row r="15" spans="2:18" ht="49.5" customHeight="1" x14ac:dyDescent="0.3">
      <c r="B15" s="673" t="s">
        <v>135</v>
      </c>
      <c r="C15" s="540" t="s">
        <v>136</v>
      </c>
      <c r="D15" s="869" t="s">
        <v>1403</v>
      </c>
      <c r="E15" s="869"/>
      <c r="F15" s="869"/>
      <c r="G15" s="869"/>
      <c r="H15" s="869"/>
      <c r="I15" s="869"/>
      <c r="J15" s="869"/>
      <c r="K15" s="869"/>
      <c r="L15" s="333"/>
      <c r="O15" s="232"/>
      <c r="Q15" s="409"/>
      <c r="R15" s="290"/>
    </row>
    <row r="17" spans="2:18" ht="31.5" hidden="1" customHeight="1" x14ac:dyDescent="0.3">
      <c r="B17" s="250" t="s">
        <v>138</v>
      </c>
      <c r="C17" s="172"/>
      <c r="D17" s="16"/>
      <c r="E17" s="16"/>
      <c r="F17" s="16"/>
      <c r="G17" s="16"/>
      <c r="H17" s="16"/>
      <c r="I17" s="16"/>
    </row>
    <row r="18" spans="2:18" ht="14.5" hidden="1" customHeight="1" x14ac:dyDescent="0.3">
      <c r="B18" s="702" t="s">
        <v>62</v>
      </c>
      <c r="C18" s="702" t="s">
        <v>63</v>
      </c>
      <c r="D18" s="702" t="s">
        <v>64</v>
      </c>
      <c r="E18" s="811" t="s">
        <v>89</v>
      </c>
      <c r="F18" s="702" t="s">
        <v>66</v>
      </c>
      <c r="G18" s="702" t="s">
        <v>67</v>
      </c>
      <c r="H18" s="233" t="s">
        <v>90</v>
      </c>
      <c r="I18" s="209"/>
      <c r="J18" s="209"/>
      <c r="K18" s="830" t="s">
        <v>91</v>
      </c>
    </row>
    <row r="19" spans="2:18" ht="25" hidden="1" customHeight="1" x14ac:dyDescent="0.3">
      <c r="B19" s="702"/>
      <c r="C19" s="702"/>
      <c r="D19" s="702"/>
      <c r="E19" s="704"/>
      <c r="F19" s="705"/>
      <c r="G19" s="705"/>
      <c r="H19" s="234" t="s">
        <v>69</v>
      </c>
      <c r="I19" s="234">
        <v>2022</v>
      </c>
      <c r="J19" s="234">
        <v>2021</v>
      </c>
      <c r="K19" s="696"/>
    </row>
    <row r="20" spans="2:18" hidden="1" x14ac:dyDescent="0.3">
      <c r="B20" s="755" t="s">
        <v>146</v>
      </c>
      <c r="C20" s="755"/>
      <c r="D20" s="755"/>
      <c r="E20" s="755"/>
      <c r="F20" s="755"/>
      <c r="G20" s="755"/>
      <c r="H20" s="755"/>
      <c r="I20" s="755"/>
      <c r="J20" s="755"/>
      <c r="K20" s="756"/>
    </row>
    <row r="21" spans="2:18" s="25" customFormat="1" ht="122.5" hidden="1" customHeight="1" x14ac:dyDescent="0.35">
      <c r="B21" s="739" t="s">
        <v>147</v>
      </c>
      <c r="C21" s="738" t="s">
        <v>148</v>
      </c>
      <c r="D21" s="751"/>
      <c r="E21" s="845" t="s">
        <v>149</v>
      </c>
      <c r="F21" s="782" t="s">
        <v>150</v>
      </c>
      <c r="G21" s="168" t="s">
        <v>108</v>
      </c>
      <c r="H21" s="120"/>
      <c r="I21" s="167" t="s">
        <v>151</v>
      </c>
      <c r="J21" s="9"/>
      <c r="K21" s="9"/>
    </row>
    <row r="22" spans="2:18" s="25" customFormat="1" ht="69.650000000000006" hidden="1" customHeight="1" x14ac:dyDescent="0.35">
      <c r="B22" s="739"/>
      <c r="C22" s="738"/>
      <c r="D22" s="752"/>
      <c r="E22" s="846"/>
      <c r="F22" s="783"/>
      <c r="G22" s="168" t="s">
        <v>109</v>
      </c>
      <c r="H22" s="120"/>
      <c r="I22" s="167" t="s">
        <v>1493</v>
      </c>
      <c r="J22" s="167"/>
      <c r="K22" s="9"/>
    </row>
    <row r="23" spans="2:18" s="25" customFormat="1" ht="98" hidden="1" x14ac:dyDescent="0.35">
      <c r="B23" s="739"/>
      <c r="C23" s="738"/>
      <c r="D23" s="753"/>
      <c r="E23" s="847"/>
      <c r="F23" s="784"/>
      <c r="G23" s="168" t="s">
        <v>152</v>
      </c>
      <c r="H23" s="166"/>
      <c r="I23" s="167" t="s">
        <v>1494</v>
      </c>
      <c r="J23" s="9"/>
      <c r="K23" s="9"/>
    </row>
    <row r="24" spans="2:18" ht="84" hidden="1" x14ac:dyDescent="0.3">
      <c r="B24" s="93" t="s">
        <v>143</v>
      </c>
      <c r="C24" s="8" t="s">
        <v>153</v>
      </c>
      <c r="D24" s="8"/>
      <c r="E24" s="9"/>
      <c r="F24" s="166"/>
      <c r="G24" s="9"/>
      <c r="H24" s="254"/>
      <c r="I24" s="254"/>
      <c r="J24" s="254"/>
      <c r="K24" s="9"/>
    </row>
    <row r="25" spans="2:18" ht="84" hidden="1" x14ac:dyDescent="0.3">
      <c r="B25" s="93" t="s">
        <v>145</v>
      </c>
      <c r="C25" s="8" t="s">
        <v>154</v>
      </c>
      <c r="D25" s="8"/>
      <c r="E25" s="9"/>
      <c r="F25" s="166"/>
      <c r="G25" s="9"/>
      <c r="H25" s="254"/>
      <c r="I25" s="254"/>
      <c r="J25" s="254"/>
      <c r="K25" s="9"/>
    </row>
    <row r="26" spans="2:18" s="206" customFormat="1" ht="49" customHeight="1" x14ac:dyDescent="0.25">
      <c r="B26" s="253" t="s">
        <v>1227</v>
      </c>
      <c r="C26" s="246"/>
      <c r="D26" s="246"/>
      <c r="E26" s="246"/>
      <c r="F26" s="246"/>
      <c r="G26" s="246"/>
      <c r="H26" s="246"/>
      <c r="I26" s="246"/>
      <c r="J26" s="246"/>
      <c r="K26" s="246"/>
      <c r="L26" s="246"/>
      <c r="M26" s="246"/>
      <c r="N26" s="248"/>
      <c r="P26" s="246"/>
      <c r="Q26" s="246"/>
      <c r="R26" s="246"/>
    </row>
    <row r="27" spans="2:18" ht="18.649999999999999" customHeight="1" x14ac:dyDescent="0.3">
      <c r="B27" s="460" t="s">
        <v>155</v>
      </c>
      <c r="C27" s="461"/>
      <c r="D27" s="718" t="s">
        <v>68</v>
      </c>
      <c r="E27" s="719"/>
      <c r="F27" s="719"/>
      <c r="G27" s="719"/>
      <c r="H27" s="719"/>
      <c r="I27" s="719"/>
      <c r="J27" s="719"/>
      <c r="K27" s="720"/>
      <c r="L27" s="310"/>
      <c r="O27" s="306" t="s">
        <v>91</v>
      </c>
      <c r="P27" s="306" t="s">
        <v>64</v>
      </c>
      <c r="Q27" s="306" t="s">
        <v>139</v>
      </c>
      <c r="R27" s="306" t="s">
        <v>66</v>
      </c>
    </row>
    <row r="28" spans="2:18" s="206" customFormat="1" ht="37.5" customHeight="1" x14ac:dyDescent="0.25">
      <c r="B28" s="763" t="s">
        <v>156</v>
      </c>
      <c r="C28" s="544" t="s">
        <v>1211</v>
      </c>
      <c r="D28" s="765" t="s">
        <v>157</v>
      </c>
      <c r="E28" s="766"/>
      <c r="F28" s="766"/>
      <c r="G28" s="766"/>
      <c r="H28" s="766"/>
      <c r="I28" s="766"/>
      <c r="J28" s="766"/>
      <c r="K28" s="767"/>
      <c r="Q28" s="246"/>
      <c r="R28" s="246"/>
    </row>
    <row r="29" spans="2:18" s="206" customFormat="1" ht="50.5" customHeight="1" x14ac:dyDescent="0.25">
      <c r="B29" s="764"/>
      <c r="C29" s="499" t="s">
        <v>1212</v>
      </c>
      <c r="D29" s="768" t="s">
        <v>1213</v>
      </c>
      <c r="E29" s="769"/>
      <c r="F29" s="769"/>
      <c r="G29" s="769"/>
      <c r="H29" s="769"/>
      <c r="I29" s="769"/>
      <c r="J29" s="769"/>
      <c r="K29" s="770"/>
      <c r="Q29" s="246"/>
      <c r="R29" s="246"/>
    </row>
    <row r="30" spans="2:18" s="206" customFormat="1" ht="63" customHeight="1" x14ac:dyDescent="0.25">
      <c r="B30" s="707" t="s">
        <v>158</v>
      </c>
      <c r="C30" s="499" t="s">
        <v>1215</v>
      </c>
      <c r="D30" s="765" t="s">
        <v>1495</v>
      </c>
      <c r="E30" s="766"/>
      <c r="F30" s="766"/>
      <c r="G30" s="766"/>
      <c r="H30" s="766"/>
      <c r="I30" s="766"/>
      <c r="J30" s="766"/>
      <c r="K30" s="767"/>
      <c r="Q30" s="246"/>
      <c r="R30" s="246"/>
    </row>
    <row r="31" spans="2:18" s="206" customFormat="1" ht="14.5" customHeight="1" x14ac:dyDescent="0.25">
      <c r="B31" s="707"/>
      <c r="C31" s="852" t="s">
        <v>159</v>
      </c>
      <c r="D31" s="798" t="s">
        <v>108</v>
      </c>
      <c r="E31" s="799"/>
      <c r="F31" s="799"/>
      <c r="G31" s="800"/>
      <c r="H31" s="798" t="s">
        <v>109</v>
      </c>
      <c r="I31" s="799"/>
      <c r="J31" s="799"/>
      <c r="K31" s="800"/>
      <c r="Q31" s="246"/>
      <c r="R31" s="246"/>
    </row>
    <row r="32" spans="2:18" s="206" customFormat="1" ht="105.65" customHeight="1" x14ac:dyDescent="0.25">
      <c r="B32" s="707"/>
      <c r="C32" s="852"/>
      <c r="D32" s="765" t="s">
        <v>160</v>
      </c>
      <c r="E32" s="766"/>
      <c r="F32" s="766"/>
      <c r="G32" s="767"/>
      <c r="H32" s="804" t="s">
        <v>161</v>
      </c>
      <c r="I32" s="805"/>
      <c r="J32" s="805"/>
      <c r="K32" s="806"/>
      <c r="Q32" s="246"/>
      <c r="R32" s="246"/>
    </row>
    <row r="33" spans="2:18" s="206" customFormat="1" ht="76.5" customHeight="1" x14ac:dyDescent="0.25">
      <c r="B33" s="707"/>
      <c r="C33" s="499" t="s">
        <v>162</v>
      </c>
      <c r="D33" s="801" t="s">
        <v>163</v>
      </c>
      <c r="E33" s="802"/>
      <c r="F33" s="802"/>
      <c r="G33" s="803"/>
      <c r="H33" s="801" t="s">
        <v>1214</v>
      </c>
      <c r="I33" s="802"/>
      <c r="J33" s="802"/>
      <c r="K33" s="803"/>
      <c r="Q33" s="418"/>
      <c r="R33" s="246"/>
    </row>
    <row r="34" spans="2:18" s="206" customFormat="1" ht="49" customHeight="1" x14ac:dyDescent="0.25">
      <c r="B34" s="253" t="s">
        <v>1228</v>
      </c>
      <c r="C34" s="246"/>
      <c r="D34" s="246"/>
      <c r="E34" s="246"/>
      <c r="F34" s="246"/>
      <c r="G34" s="246"/>
      <c r="H34" s="246"/>
      <c r="I34" s="246"/>
      <c r="J34" s="246"/>
      <c r="K34" s="246"/>
      <c r="L34" s="246"/>
      <c r="M34" s="246"/>
      <c r="N34" s="248"/>
      <c r="P34" s="246"/>
      <c r="Q34" s="418"/>
      <c r="R34" s="246"/>
    </row>
    <row r="35" spans="2:18" ht="14.5" customHeight="1" x14ac:dyDescent="0.3">
      <c r="B35" s="848" t="s">
        <v>155</v>
      </c>
      <c r="C35" s="849"/>
      <c r="D35" s="795" t="s">
        <v>69</v>
      </c>
      <c r="E35" s="796"/>
      <c r="F35" s="796"/>
      <c r="G35" s="797"/>
      <c r="H35" s="795" t="s">
        <v>117</v>
      </c>
      <c r="I35" s="796"/>
      <c r="J35" s="796"/>
      <c r="K35" s="825"/>
      <c r="L35" s="310"/>
      <c r="O35" s="306" t="s">
        <v>91</v>
      </c>
      <c r="P35" s="306" t="s">
        <v>64</v>
      </c>
      <c r="Q35" s="230"/>
      <c r="R35" s="306" t="s">
        <v>66</v>
      </c>
    </row>
    <row r="36" spans="2:18" ht="25" customHeight="1" x14ac:dyDescent="0.3">
      <c r="B36" s="850"/>
      <c r="C36" s="851"/>
      <c r="D36" s="826" t="s">
        <v>108</v>
      </c>
      <c r="E36" s="827"/>
      <c r="F36" s="826" t="s">
        <v>109</v>
      </c>
      <c r="G36" s="827"/>
      <c r="H36" s="826" t="s">
        <v>108</v>
      </c>
      <c r="I36" s="827"/>
      <c r="J36" s="826" t="s">
        <v>109</v>
      </c>
      <c r="K36" s="827"/>
      <c r="L36" s="310"/>
      <c r="O36" s="306"/>
      <c r="P36" s="306"/>
      <c r="Q36" s="230"/>
      <c r="R36" s="306"/>
    </row>
    <row r="37" spans="2:18" ht="24.65" customHeight="1" x14ac:dyDescent="0.3">
      <c r="B37" s="856" t="s">
        <v>164</v>
      </c>
      <c r="C37" s="436" t="s">
        <v>165</v>
      </c>
      <c r="D37" s="807">
        <v>1230.6189999999999</v>
      </c>
      <c r="E37" s="808"/>
      <c r="F37" s="807">
        <v>2158.62</v>
      </c>
      <c r="G37" s="808"/>
      <c r="H37" s="791">
        <v>1380.25</v>
      </c>
      <c r="I37" s="792"/>
      <c r="J37" s="793">
        <v>3474.66</v>
      </c>
      <c r="K37" s="794"/>
      <c r="L37" s="333"/>
      <c r="O37" s="232"/>
      <c r="Q37" s="409"/>
      <c r="R37" s="290"/>
    </row>
    <row r="38" spans="2:18" ht="41.5" customHeight="1" x14ac:dyDescent="0.3">
      <c r="B38" s="858"/>
      <c r="C38" s="436" t="s">
        <v>166</v>
      </c>
      <c r="D38" s="771" t="s">
        <v>1477</v>
      </c>
      <c r="E38" s="772"/>
      <c r="F38" s="771" t="s">
        <v>167</v>
      </c>
      <c r="G38" s="772"/>
      <c r="H38" s="771" t="s">
        <v>1477</v>
      </c>
      <c r="I38" s="772"/>
      <c r="J38" s="771" t="s">
        <v>167</v>
      </c>
      <c r="K38" s="772"/>
      <c r="L38" s="333"/>
      <c r="O38" s="232"/>
      <c r="Q38" s="409"/>
      <c r="R38" s="290"/>
    </row>
    <row r="39" spans="2:18" ht="32.5" customHeight="1" x14ac:dyDescent="0.3">
      <c r="B39" s="856" t="s">
        <v>168</v>
      </c>
      <c r="C39" s="436" t="s">
        <v>169</v>
      </c>
      <c r="D39" s="843" t="s">
        <v>1217</v>
      </c>
      <c r="E39" s="844"/>
      <c r="F39" s="843" t="s">
        <v>1248</v>
      </c>
      <c r="G39" s="844"/>
      <c r="H39" s="859">
        <v>1168.6500000000001</v>
      </c>
      <c r="I39" s="860"/>
      <c r="J39" s="839">
        <v>72.236000000000004</v>
      </c>
      <c r="K39" s="840"/>
      <c r="L39" s="333"/>
      <c r="O39" s="593"/>
      <c r="Q39" s="409"/>
      <c r="R39" s="290"/>
    </row>
    <row r="40" spans="2:18" ht="32.15" customHeight="1" x14ac:dyDescent="0.3">
      <c r="B40" s="857"/>
      <c r="C40" s="436" t="s">
        <v>1119</v>
      </c>
      <c r="D40" s="843" t="s">
        <v>1352</v>
      </c>
      <c r="E40" s="844"/>
      <c r="F40" s="843" t="s">
        <v>1247</v>
      </c>
      <c r="G40" s="844"/>
      <c r="H40" s="839" t="s">
        <v>170</v>
      </c>
      <c r="I40" s="840"/>
      <c r="J40" s="839" t="s">
        <v>171</v>
      </c>
      <c r="K40" s="840"/>
      <c r="L40" s="333"/>
      <c r="O40" s="593"/>
      <c r="Q40" s="409"/>
      <c r="R40" s="290"/>
    </row>
    <row r="41" spans="2:18" ht="34.5" customHeight="1" x14ac:dyDescent="0.3">
      <c r="B41" s="857"/>
      <c r="C41" s="436" t="s">
        <v>1120</v>
      </c>
      <c r="D41" s="843" t="s">
        <v>1218</v>
      </c>
      <c r="E41" s="844"/>
      <c r="F41" s="843" t="s">
        <v>1249</v>
      </c>
      <c r="G41" s="844"/>
      <c r="H41" s="839" t="s">
        <v>172</v>
      </c>
      <c r="I41" s="840"/>
      <c r="J41" s="839" t="s">
        <v>173</v>
      </c>
      <c r="K41" s="840"/>
      <c r="L41" s="333"/>
      <c r="O41" s="593"/>
      <c r="Q41" s="409"/>
      <c r="R41" s="290"/>
    </row>
    <row r="42" spans="2:18" ht="44.5" customHeight="1" x14ac:dyDescent="0.3">
      <c r="B42" s="857"/>
      <c r="C42" s="436" t="s">
        <v>174</v>
      </c>
      <c r="D42" s="809" t="s">
        <v>1358</v>
      </c>
      <c r="E42" s="810"/>
      <c r="F42" s="809" t="s">
        <v>1356</v>
      </c>
      <c r="G42" s="810"/>
      <c r="H42" s="809" t="s">
        <v>1359</v>
      </c>
      <c r="I42" s="810"/>
      <c r="J42" s="809" t="s">
        <v>1357</v>
      </c>
      <c r="K42" s="810"/>
      <c r="L42" s="333"/>
      <c r="O42" s="593"/>
      <c r="Q42" s="409"/>
      <c r="R42" s="290"/>
    </row>
    <row r="43" spans="2:18" ht="30.65" customHeight="1" x14ac:dyDescent="0.3">
      <c r="B43" s="858"/>
      <c r="C43" s="436" t="s">
        <v>175</v>
      </c>
      <c r="D43" s="785" t="s">
        <v>1216</v>
      </c>
      <c r="E43" s="786"/>
      <c r="F43" s="786"/>
      <c r="G43" s="787"/>
      <c r="H43" s="788" t="s">
        <v>1216</v>
      </c>
      <c r="I43" s="789"/>
      <c r="J43" s="789"/>
      <c r="K43" s="790"/>
      <c r="L43" s="333"/>
      <c r="O43" s="593"/>
      <c r="Q43" s="409"/>
      <c r="R43" s="290"/>
    </row>
    <row r="44" spans="2:18" ht="31" customHeight="1" x14ac:dyDescent="0.3">
      <c r="B44" s="856" t="s">
        <v>176</v>
      </c>
      <c r="C44" s="436" t="s">
        <v>1121</v>
      </c>
      <c r="D44" s="843" t="s">
        <v>177</v>
      </c>
      <c r="E44" s="844"/>
      <c r="F44" s="843">
        <v>2158.62</v>
      </c>
      <c r="G44" s="844"/>
      <c r="H44" s="839" t="s">
        <v>178</v>
      </c>
      <c r="I44" s="840"/>
      <c r="J44" s="841" t="s">
        <v>1219</v>
      </c>
      <c r="K44" s="842"/>
      <c r="L44" s="333"/>
      <c r="O44" s="593"/>
      <c r="Q44" s="409"/>
      <c r="R44" s="290"/>
    </row>
    <row r="45" spans="2:18" ht="30.65" customHeight="1" x14ac:dyDescent="0.3">
      <c r="B45" s="857"/>
      <c r="C45" s="436" t="s">
        <v>1122</v>
      </c>
      <c r="D45" s="843">
        <v>2.4049999999999998</v>
      </c>
      <c r="E45" s="844"/>
      <c r="F45" s="843">
        <v>783.93</v>
      </c>
      <c r="G45" s="844"/>
      <c r="H45" s="839" t="s">
        <v>179</v>
      </c>
      <c r="I45" s="840"/>
      <c r="J45" s="841" t="s">
        <v>1219</v>
      </c>
      <c r="K45" s="842"/>
      <c r="L45" s="333"/>
      <c r="O45" s="232"/>
      <c r="Q45" s="409"/>
      <c r="R45" s="290"/>
    </row>
    <row r="46" spans="2:18" ht="32.5" customHeight="1" x14ac:dyDescent="0.3">
      <c r="B46" s="857"/>
      <c r="C46" s="436" t="s">
        <v>1123</v>
      </c>
      <c r="D46" s="843">
        <v>218.4</v>
      </c>
      <c r="E46" s="844"/>
      <c r="F46" s="837" t="s">
        <v>1250</v>
      </c>
      <c r="G46" s="838"/>
      <c r="H46" s="839" t="s">
        <v>180</v>
      </c>
      <c r="I46" s="840"/>
      <c r="J46" s="837" t="s">
        <v>1250</v>
      </c>
      <c r="K46" s="838"/>
      <c r="L46" s="333"/>
      <c r="O46" s="232"/>
      <c r="Q46" s="409"/>
      <c r="R46" s="290"/>
    </row>
    <row r="47" spans="2:18" ht="93.65" customHeight="1" x14ac:dyDescent="0.3">
      <c r="B47" s="857"/>
      <c r="C47" s="436" t="s">
        <v>1220</v>
      </c>
      <c r="D47" s="823" t="s">
        <v>181</v>
      </c>
      <c r="E47" s="824"/>
      <c r="F47" s="823" t="s">
        <v>181</v>
      </c>
      <c r="G47" s="824"/>
      <c r="H47" s="823" t="s">
        <v>181</v>
      </c>
      <c r="I47" s="824"/>
      <c r="J47" s="823" t="s">
        <v>181</v>
      </c>
      <c r="K47" s="824"/>
      <c r="L47" s="333"/>
      <c r="O47" s="232"/>
      <c r="Q47" s="409"/>
      <c r="R47" s="290"/>
    </row>
    <row r="48" spans="2:18" ht="81.650000000000006" customHeight="1" x14ac:dyDescent="0.3">
      <c r="B48" s="858"/>
      <c r="C48" s="436" t="s">
        <v>175</v>
      </c>
      <c r="D48" s="771" t="s">
        <v>182</v>
      </c>
      <c r="E48" s="772"/>
      <c r="F48" s="771" t="s">
        <v>1251</v>
      </c>
      <c r="G48" s="772"/>
      <c r="H48" s="771" t="s">
        <v>183</v>
      </c>
      <c r="I48" s="772"/>
      <c r="J48" s="841" t="s">
        <v>1219</v>
      </c>
      <c r="K48" s="880"/>
      <c r="L48" s="333"/>
      <c r="O48" s="232"/>
      <c r="Q48" s="409"/>
      <c r="R48" s="290"/>
    </row>
    <row r="49" spans="2:11" ht="31.5" hidden="1" customHeight="1" x14ac:dyDescent="0.3">
      <c r="B49" s="417" t="s">
        <v>184</v>
      </c>
      <c r="C49" s="170"/>
      <c r="D49" s="16"/>
      <c r="E49" s="16"/>
      <c r="F49" s="16"/>
      <c r="G49" s="16"/>
      <c r="H49" s="16"/>
      <c r="I49" s="16"/>
    </row>
    <row r="50" spans="2:11" ht="14.5" hidden="1" customHeight="1" x14ac:dyDescent="0.3">
      <c r="B50" s="702" t="s">
        <v>62</v>
      </c>
      <c r="C50" s="702" t="s">
        <v>63</v>
      </c>
      <c r="D50" s="702" t="s">
        <v>64</v>
      </c>
      <c r="E50" s="811" t="s">
        <v>89</v>
      </c>
      <c r="F50" s="702" t="s">
        <v>66</v>
      </c>
      <c r="G50" s="702" t="s">
        <v>67</v>
      </c>
      <c r="H50" s="233" t="s">
        <v>90</v>
      </c>
      <c r="I50" s="209"/>
      <c r="J50" s="209"/>
      <c r="K50" s="830" t="s">
        <v>91</v>
      </c>
    </row>
    <row r="51" spans="2:11" ht="25" hidden="1" customHeight="1" x14ac:dyDescent="0.3">
      <c r="B51" s="702"/>
      <c r="C51" s="702"/>
      <c r="D51" s="702"/>
      <c r="E51" s="704"/>
      <c r="F51" s="705"/>
      <c r="G51" s="705"/>
      <c r="H51" s="234" t="s">
        <v>69</v>
      </c>
      <c r="I51" s="234">
        <v>2022</v>
      </c>
      <c r="J51" s="234">
        <v>2021</v>
      </c>
      <c r="K51" s="696"/>
    </row>
    <row r="52" spans="2:11" ht="24" hidden="1" customHeight="1" x14ac:dyDescent="0.3">
      <c r="B52" s="754" t="s">
        <v>185</v>
      </c>
      <c r="C52" s="755"/>
      <c r="D52" s="755"/>
      <c r="E52" s="755"/>
      <c r="F52" s="755"/>
      <c r="G52" s="755"/>
      <c r="H52" s="755"/>
      <c r="I52" s="755"/>
      <c r="J52" s="755"/>
      <c r="K52" s="756"/>
    </row>
    <row r="53" spans="2:11" ht="56.15" hidden="1" customHeight="1" x14ac:dyDescent="0.3">
      <c r="B53" s="93" t="s">
        <v>92</v>
      </c>
      <c r="C53" s="8" t="s">
        <v>186</v>
      </c>
      <c r="D53" s="8"/>
      <c r="E53" s="9" t="s">
        <v>187</v>
      </c>
      <c r="F53" s="9"/>
      <c r="G53" s="9"/>
      <c r="H53" s="9"/>
      <c r="I53" s="9"/>
      <c r="J53" s="9"/>
      <c r="K53" s="9"/>
    </row>
    <row r="54" spans="2:11" ht="98.15" hidden="1" customHeight="1" x14ac:dyDescent="0.3">
      <c r="B54" s="735" t="s">
        <v>156</v>
      </c>
      <c r="C54" s="740" t="s">
        <v>188</v>
      </c>
      <c r="D54" s="760"/>
      <c r="E54" s="773" t="s">
        <v>187</v>
      </c>
      <c r="F54" s="757" t="s">
        <v>189</v>
      </c>
      <c r="G54" s="9" t="s">
        <v>108</v>
      </c>
      <c r="H54" s="9" t="s">
        <v>1496</v>
      </c>
      <c r="I54" s="9" t="s">
        <v>1497</v>
      </c>
      <c r="J54" s="9"/>
      <c r="K54" s="9"/>
    </row>
    <row r="55" spans="2:11" ht="118" hidden="1" customHeight="1" x14ac:dyDescent="0.3">
      <c r="B55" s="736"/>
      <c r="C55" s="741"/>
      <c r="D55" s="761"/>
      <c r="E55" s="774"/>
      <c r="F55" s="758"/>
      <c r="G55" s="9" t="s">
        <v>109</v>
      </c>
      <c r="H55" s="9" t="s">
        <v>190</v>
      </c>
      <c r="I55" s="9" t="s">
        <v>1498</v>
      </c>
      <c r="J55" s="9"/>
      <c r="K55" s="9"/>
    </row>
    <row r="56" spans="2:11" ht="266" hidden="1" x14ac:dyDescent="0.3">
      <c r="B56" s="736"/>
      <c r="C56" s="742"/>
      <c r="D56" s="762"/>
      <c r="E56" s="774"/>
      <c r="F56" s="759"/>
      <c r="G56" s="9" t="s">
        <v>152</v>
      </c>
      <c r="H56" s="24"/>
      <c r="I56" s="9" t="s">
        <v>191</v>
      </c>
      <c r="J56" s="9"/>
      <c r="K56" s="9"/>
    </row>
    <row r="57" spans="2:11" ht="132.65" hidden="1" customHeight="1" x14ac:dyDescent="0.3">
      <c r="B57" s="736" t="s">
        <v>158</v>
      </c>
      <c r="C57" s="740" t="s">
        <v>192</v>
      </c>
      <c r="D57" s="760"/>
      <c r="E57" s="773" t="s">
        <v>187</v>
      </c>
      <c r="F57" s="757" t="s">
        <v>189</v>
      </c>
      <c r="G57" s="9" t="s">
        <v>108</v>
      </c>
      <c r="H57" s="9" t="s">
        <v>1499</v>
      </c>
      <c r="I57" s="9" t="s">
        <v>1500</v>
      </c>
      <c r="J57" s="9"/>
      <c r="K57" s="9"/>
    </row>
    <row r="58" spans="2:11" ht="103" hidden="1" customHeight="1" x14ac:dyDescent="0.3">
      <c r="B58" s="736"/>
      <c r="C58" s="741"/>
      <c r="D58" s="761"/>
      <c r="E58" s="774"/>
      <c r="F58" s="758"/>
      <c r="G58" s="9" t="s">
        <v>109</v>
      </c>
      <c r="H58" s="9" t="s">
        <v>193</v>
      </c>
      <c r="I58" s="9" t="s">
        <v>1501</v>
      </c>
      <c r="J58" s="9"/>
      <c r="K58" s="9"/>
    </row>
    <row r="59" spans="2:11" ht="112.5" hidden="1" customHeight="1" x14ac:dyDescent="0.3">
      <c r="B59" s="737"/>
      <c r="C59" s="742"/>
      <c r="D59" s="762"/>
      <c r="E59" s="774"/>
      <c r="F59" s="759"/>
      <c r="G59" s="9" t="s">
        <v>152</v>
      </c>
      <c r="H59" s="166"/>
      <c r="I59" s="9" t="s">
        <v>1502</v>
      </c>
      <c r="J59" s="9"/>
      <c r="K59" s="9"/>
    </row>
    <row r="60" spans="2:11" ht="294" hidden="1" x14ac:dyDescent="0.3">
      <c r="B60" s="735" t="s">
        <v>164</v>
      </c>
      <c r="C60" s="740" t="s">
        <v>194</v>
      </c>
      <c r="D60" s="760"/>
      <c r="E60" s="773" t="s">
        <v>187</v>
      </c>
      <c r="F60" s="757" t="s">
        <v>189</v>
      </c>
      <c r="G60" s="9" t="s">
        <v>108</v>
      </c>
      <c r="H60" s="9" t="s">
        <v>195</v>
      </c>
      <c r="I60" s="9" t="s">
        <v>1506</v>
      </c>
      <c r="J60" s="9"/>
      <c r="K60" s="9"/>
    </row>
    <row r="61" spans="2:11" ht="86.15" hidden="1" customHeight="1" x14ac:dyDescent="0.3">
      <c r="B61" s="736"/>
      <c r="C61" s="741"/>
      <c r="D61" s="761"/>
      <c r="E61" s="774"/>
      <c r="F61" s="758"/>
      <c r="G61" s="9" t="s">
        <v>109</v>
      </c>
      <c r="H61" s="9" t="s">
        <v>196</v>
      </c>
      <c r="I61" s="9" t="s">
        <v>197</v>
      </c>
      <c r="J61" s="9"/>
      <c r="K61" s="9"/>
    </row>
    <row r="62" spans="2:11" ht="322" hidden="1" x14ac:dyDescent="0.3">
      <c r="B62" s="737"/>
      <c r="C62" s="742"/>
      <c r="D62" s="762"/>
      <c r="E62" s="774"/>
      <c r="F62" s="759"/>
      <c r="G62" s="9" t="s">
        <v>152</v>
      </c>
      <c r="H62" s="166"/>
      <c r="I62" s="9" t="s">
        <v>198</v>
      </c>
      <c r="J62" s="9"/>
      <c r="K62" s="9"/>
    </row>
    <row r="63" spans="2:11" ht="91.5" hidden="1" customHeight="1" x14ac:dyDescent="0.3">
      <c r="B63" s="735" t="s">
        <v>168</v>
      </c>
      <c r="C63" s="740" t="s">
        <v>199</v>
      </c>
      <c r="D63" s="760"/>
      <c r="E63" s="773" t="s">
        <v>187</v>
      </c>
      <c r="F63" s="757" t="s">
        <v>189</v>
      </c>
      <c r="G63" s="9" t="s">
        <v>108</v>
      </c>
      <c r="H63" s="9" t="s">
        <v>200</v>
      </c>
      <c r="I63" s="9" t="s">
        <v>201</v>
      </c>
      <c r="J63" s="9"/>
      <c r="K63" s="9"/>
    </row>
    <row r="64" spans="2:11" ht="97" hidden="1" customHeight="1" x14ac:dyDescent="0.3">
      <c r="B64" s="736"/>
      <c r="C64" s="741"/>
      <c r="D64" s="761"/>
      <c r="E64" s="774"/>
      <c r="F64" s="758"/>
      <c r="G64" s="9" t="s">
        <v>109</v>
      </c>
      <c r="H64" s="9" t="s">
        <v>202</v>
      </c>
      <c r="I64" s="9" t="s">
        <v>203</v>
      </c>
      <c r="J64" s="9"/>
      <c r="K64" s="9"/>
    </row>
    <row r="65" spans="2:16" ht="37" hidden="1" customHeight="1" x14ac:dyDescent="0.3">
      <c r="B65" s="737"/>
      <c r="C65" s="742"/>
      <c r="D65" s="762"/>
      <c r="E65" s="774"/>
      <c r="F65" s="759"/>
      <c r="G65" s="9" t="s">
        <v>152</v>
      </c>
      <c r="H65" s="166"/>
      <c r="I65" s="9" t="s">
        <v>1503</v>
      </c>
      <c r="J65" s="9"/>
      <c r="K65" s="9"/>
    </row>
    <row r="66" spans="2:16" ht="294" hidden="1" x14ac:dyDescent="0.3">
      <c r="B66" s="735" t="s">
        <v>176</v>
      </c>
      <c r="C66" s="834" t="s">
        <v>204</v>
      </c>
      <c r="D66" s="760"/>
      <c r="E66" s="773" t="s">
        <v>187</v>
      </c>
      <c r="F66" s="831" t="s">
        <v>189</v>
      </c>
      <c r="G66" s="9" t="s">
        <v>108</v>
      </c>
      <c r="H66" s="9" t="s">
        <v>205</v>
      </c>
      <c r="I66" s="9" t="s">
        <v>206</v>
      </c>
      <c r="J66" s="9"/>
      <c r="K66" s="9"/>
    </row>
    <row r="67" spans="2:16" ht="252" hidden="1" x14ac:dyDescent="0.3">
      <c r="B67" s="736"/>
      <c r="C67" s="835"/>
      <c r="D67" s="761"/>
      <c r="E67" s="774"/>
      <c r="F67" s="832"/>
      <c r="G67" s="9" t="s">
        <v>109</v>
      </c>
      <c r="H67" s="255" t="s">
        <v>207</v>
      </c>
      <c r="I67" s="9" t="s">
        <v>208</v>
      </c>
      <c r="J67" s="9"/>
      <c r="K67" s="9"/>
    </row>
    <row r="68" spans="2:16" ht="28" hidden="1" x14ac:dyDescent="0.3">
      <c r="B68" s="737"/>
      <c r="C68" s="836"/>
      <c r="D68" s="762"/>
      <c r="E68" s="774"/>
      <c r="F68" s="833"/>
      <c r="G68" s="9" t="s">
        <v>152</v>
      </c>
      <c r="H68" s="166"/>
      <c r="I68" s="9" t="s">
        <v>209</v>
      </c>
      <c r="J68" s="9"/>
      <c r="K68" s="9"/>
    </row>
    <row r="69" spans="2:16" s="2" customFormat="1" ht="23.5" hidden="1" customHeight="1" x14ac:dyDescent="0.35">
      <c r="B69" s="812" t="s">
        <v>116</v>
      </c>
      <c r="C69" s="812" t="s">
        <v>100</v>
      </c>
      <c r="D69" s="814" t="s">
        <v>64</v>
      </c>
      <c r="E69" s="814" t="s">
        <v>65</v>
      </c>
      <c r="F69" s="777" t="s">
        <v>66</v>
      </c>
      <c r="G69" s="779" t="s">
        <v>210</v>
      </c>
      <c r="H69" s="781" t="s">
        <v>101</v>
      </c>
      <c r="I69" s="781"/>
      <c r="J69" s="781"/>
      <c r="K69" s="781"/>
      <c r="L69" s="31"/>
      <c r="M69" s="44"/>
      <c r="N69" s="775" t="s">
        <v>211</v>
      </c>
      <c r="O69" s="17"/>
      <c r="P69" s="3"/>
    </row>
    <row r="70" spans="2:16" s="2" customFormat="1" ht="14.5" hidden="1" x14ac:dyDescent="0.35">
      <c r="B70" s="813"/>
      <c r="C70" s="813"/>
      <c r="D70" s="815"/>
      <c r="E70" s="816"/>
      <c r="F70" s="778"/>
      <c r="G70" s="780"/>
      <c r="H70" s="45">
        <v>2023</v>
      </c>
      <c r="I70" s="45">
        <v>2022</v>
      </c>
      <c r="J70" s="45">
        <v>2021</v>
      </c>
      <c r="K70" s="45" t="s">
        <v>212</v>
      </c>
      <c r="L70" s="34" t="s">
        <v>152</v>
      </c>
      <c r="M70" s="33" t="s">
        <v>213</v>
      </c>
      <c r="N70" s="776"/>
      <c r="O70" s="17"/>
      <c r="P70" s="94"/>
    </row>
    <row r="71" spans="2:16" s="3" customFormat="1" ht="24" hidden="1" customHeight="1" x14ac:dyDescent="0.35">
      <c r="B71" s="821" t="s">
        <v>214</v>
      </c>
      <c r="C71" s="821"/>
      <c r="D71" s="821"/>
      <c r="E71" s="821"/>
      <c r="F71" s="821"/>
      <c r="G71" s="821"/>
      <c r="H71" s="821"/>
      <c r="I71" s="821"/>
      <c r="J71" s="821"/>
      <c r="K71" s="822"/>
      <c r="L71" s="822"/>
      <c r="M71" s="822"/>
      <c r="N71" s="54"/>
      <c r="O71" s="55"/>
    </row>
    <row r="72" spans="2:16" ht="409.5" hidden="1" x14ac:dyDescent="0.3">
      <c r="B72" s="281" t="s">
        <v>215</v>
      </c>
      <c r="C72" s="270" t="s">
        <v>216</v>
      </c>
      <c r="D72" s="749"/>
      <c r="E72" s="749"/>
      <c r="F72" s="747" t="s">
        <v>189</v>
      </c>
      <c r="G72" s="270" t="s">
        <v>108</v>
      </c>
      <c r="H72" s="270" t="s">
        <v>1504</v>
      </c>
      <c r="I72" s="271"/>
      <c r="J72" s="271"/>
    </row>
    <row r="73" spans="2:16" hidden="1" x14ac:dyDescent="0.3">
      <c r="B73" s="271"/>
      <c r="C73" s="271"/>
      <c r="D73" s="750"/>
      <c r="E73" s="750"/>
      <c r="F73" s="748"/>
      <c r="G73" s="270" t="s">
        <v>109</v>
      </c>
      <c r="H73" s="271"/>
      <c r="I73" s="271"/>
      <c r="J73" s="271"/>
    </row>
    <row r="74" spans="2:16" ht="28" hidden="1" x14ac:dyDescent="0.3">
      <c r="B74" s="271"/>
      <c r="C74" s="270" t="s">
        <v>217</v>
      </c>
      <c r="D74" s="749"/>
      <c r="E74" s="749"/>
      <c r="F74" s="747" t="s">
        <v>189</v>
      </c>
      <c r="G74" s="270" t="s">
        <v>108</v>
      </c>
      <c r="H74" s="271" t="s">
        <v>218</v>
      </c>
      <c r="I74" s="271"/>
      <c r="J74" s="271"/>
    </row>
    <row r="75" spans="2:16" hidden="1" x14ac:dyDescent="0.3">
      <c r="B75" s="271"/>
      <c r="C75" s="270"/>
      <c r="D75" s="750"/>
      <c r="E75" s="750"/>
      <c r="F75" s="748"/>
      <c r="G75" s="270" t="s">
        <v>109</v>
      </c>
      <c r="H75" s="272"/>
      <c r="I75" s="271"/>
      <c r="J75" s="271"/>
    </row>
    <row r="76" spans="2:16" s="3" customFormat="1" ht="14.5" hidden="1" x14ac:dyDescent="0.35">
      <c r="B76" s="819" t="s">
        <v>118</v>
      </c>
      <c r="C76" s="820" t="s">
        <v>119</v>
      </c>
      <c r="D76" s="743"/>
      <c r="E76" s="743"/>
      <c r="F76" s="745"/>
      <c r="G76" s="274" t="s">
        <v>108</v>
      </c>
      <c r="H76" s="275"/>
      <c r="I76" s="283"/>
      <c r="J76" s="283"/>
      <c r="K76" s="268"/>
      <c r="L76" s="40"/>
      <c r="M76" s="40"/>
      <c r="N76" s="40"/>
      <c r="O76" s="39"/>
    </row>
    <row r="77" spans="2:16" s="3" customFormat="1" ht="14.5" hidden="1" x14ac:dyDescent="0.35">
      <c r="B77" s="819"/>
      <c r="C77" s="820"/>
      <c r="D77" s="744"/>
      <c r="E77" s="744"/>
      <c r="F77" s="746"/>
      <c r="G77" s="274" t="s">
        <v>109</v>
      </c>
      <c r="H77" s="275"/>
      <c r="I77" s="278" t="s">
        <v>219</v>
      </c>
      <c r="J77" s="278"/>
      <c r="K77" s="268"/>
      <c r="L77" s="40"/>
      <c r="M77" s="40"/>
      <c r="N77" s="40"/>
      <c r="O77" s="39"/>
    </row>
    <row r="78" spans="2:16" s="3" customFormat="1" ht="14.5" hidden="1" x14ac:dyDescent="0.35">
      <c r="B78" s="819" t="s">
        <v>120</v>
      </c>
      <c r="C78" s="820" t="s">
        <v>121</v>
      </c>
      <c r="D78" s="743"/>
      <c r="E78" s="743"/>
      <c r="F78" s="745"/>
      <c r="G78" s="274" t="s">
        <v>108</v>
      </c>
      <c r="H78" s="276"/>
      <c r="I78" s="278" t="s">
        <v>122</v>
      </c>
      <c r="J78" s="278"/>
      <c r="K78" s="268"/>
      <c r="L78" s="56"/>
      <c r="M78" s="40" t="s">
        <v>209</v>
      </c>
      <c r="N78" s="40"/>
      <c r="O78" s="39"/>
    </row>
    <row r="79" spans="2:16" s="3" customFormat="1" ht="14.5" hidden="1" x14ac:dyDescent="0.35">
      <c r="B79" s="819"/>
      <c r="C79" s="820"/>
      <c r="D79" s="744"/>
      <c r="E79" s="744"/>
      <c r="F79" s="746"/>
      <c r="G79" s="274" t="s">
        <v>109</v>
      </c>
      <c r="H79" s="276"/>
      <c r="I79" s="284">
        <v>9077790</v>
      </c>
      <c r="J79" s="284"/>
      <c r="K79" s="268"/>
      <c r="L79" s="56"/>
      <c r="M79" s="40"/>
      <c r="N79" s="40"/>
      <c r="O79" s="39"/>
    </row>
    <row r="80" spans="2:16" s="3" customFormat="1" ht="17.5" hidden="1" customHeight="1" x14ac:dyDescent="0.35">
      <c r="B80" s="819" t="s">
        <v>123</v>
      </c>
      <c r="C80" s="820" t="s">
        <v>124</v>
      </c>
      <c r="D80" s="743"/>
      <c r="E80" s="743"/>
      <c r="F80" s="745"/>
      <c r="G80" s="274" t="s">
        <v>108</v>
      </c>
      <c r="H80" s="277"/>
      <c r="I80" s="278" t="s">
        <v>125</v>
      </c>
      <c r="J80" s="278"/>
      <c r="K80" s="268"/>
      <c r="L80" s="39"/>
      <c r="M80" s="39" t="s">
        <v>220</v>
      </c>
      <c r="N80" s="40"/>
      <c r="O80" s="39"/>
    </row>
    <row r="81" spans="2:18" s="3" customFormat="1" ht="28" hidden="1" x14ac:dyDescent="0.35">
      <c r="B81" s="819"/>
      <c r="C81" s="820"/>
      <c r="D81" s="744"/>
      <c r="E81" s="744"/>
      <c r="F81" s="746"/>
      <c r="G81" s="274" t="s">
        <v>109</v>
      </c>
      <c r="H81" s="277"/>
      <c r="I81" s="273" t="s">
        <v>126</v>
      </c>
      <c r="J81" s="273"/>
      <c r="K81" s="268"/>
      <c r="L81" s="39"/>
      <c r="M81" s="39"/>
      <c r="N81" s="40"/>
      <c r="O81" s="39"/>
    </row>
    <row r="82" spans="2:18" s="2" customFormat="1" ht="21" hidden="1" customHeight="1" x14ac:dyDescent="0.35">
      <c r="B82" s="819" t="s">
        <v>127</v>
      </c>
      <c r="C82" s="820" t="s">
        <v>128</v>
      </c>
      <c r="D82" s="743"/>
      <c r="E82" s="743"/>
      <c r="F82" s="745"/>
      <c r="G82" s="274" t="s">
        <v>108</v>
      </c>
      <c r="H82" s="275"/>
      <c r="I82" s="278" t="s">
        <v>129</v>
      </c>
      <c r="J82" s="279"/>
      <c r="K82" s="268"/>
      <c r="L82" s="40"/>
      <c r="M82" s="39" t="s">
        <v>220</v>
      </c>
      <c r="N82" s="57"/>
      <c r="O82" s="39"/>
    </row>
    <row r="83" spans="2:18" s="2" customFormat="1" ht="14.5" hidden="1" x14ac:dyDescent="0.35">
      <c r="B83" s="819"/>
      <c r="C83" s="820"/>
      <c r="D83" s="744"/>
      <c r="E83" s="744"/>
      <c r="F83" s="746"/>
      <c r="G83" s="274" t="s">
        <v>109</v>
      </c>
      <c r="H83" s="275"/>
      <c r="I83" s="278" t="s">
        <v>130</v>
      </c>
      <c r="J83" s="278"/>
      <c r="K83" s="268"/>
      <c r="L83" s="40"/>
      <c r="M83" s="39"/>
      <c r="N83" s="57"/>
      <c r="O83" s="39"/>
    </row>
    <row r="84" spans="2:18" s="2" customFormat="1" ht="23.5" hidden="1" customHeight="1" x14ac:dyDescent="0.35">
      <c r="B84" s="819" t="s">
        <v>131</v>
      </c>
      <c r="C84" s="820" t="s">
        <v>132</v>
      </c>
      <c r="D84" s="743"/>
      <c r="E84" s="743"/>
      <c r="F84" s="745"/>
      <c r="G84" s="274" t="s">
        <v>108</v>
      </c>
      <c r="H84" s="277"/>
      <c r="I84" s="278" t="s">
        <v>129</v>
      </c>
      <c r="J84" s="278"/>
      <c r="K84" s="268"/>
      <c r="L84" s="39"/>
      <c r="M84" s="39" t="s">
        <v>220</v>
      </c>
      <c r="N84" s="57"/>
      <c r="O84" s="39"/>
    </row>
    <row r="85" spans="2:18" s="2" customFormat="1" ht="14.5" hidden="1" x14ac:dyDescent="0.35">
      <c r="B85" s="819"/>
      <c r="C85" s="820"/>
      <c r="D85" s="744"/>
      <c r="E85" s="744"/>
      <c r="F85" s="746"/>
      <c r="G85" s="274" t="s">
        <v>109</v>
      </c>
      <c r="H85" s="277"/>
      <c r="I85" s="273" t="s">
        <v>220</v>
      </c>
      <c r="J85" s="273"/>
      <c r="K85" s="268"/>
      <c r="L85" s="39"/>
      <c r="M85" s="39"/>
      <c r="N85" s="57"/>
      <c r="O85" s="39"/>
    </row>
    <row r="86" spans="2:18" s="2" customFormat="1" ht="22.5" hidden="1" customHeight="1" x14ac:dyDescent="0.35">
      <c r="B86" s="819" t="s">
        <v>133</v>
      </c>
      <c r="C86" s="820" t="s">
        <v>134</v>
      </c>
      <c r="D86" s="743"/>
      <c r="E86" s="743"/>
      <c r="F86" s="817"/>
      <c r="G86" s="274" t="s">
        <v>108</v>
      </c>
      <c r="H86" s="277"/>
      <c r="I86" s="278">
        <v>6</v>
      </c>
      <c r="J86" s="278"/>
      <c r="K86" s="268"/>
      <c r="L86" s="39"/>
      <c r="M86" s="39">
        <v>0</v>
      </c>
      <c r="N86" s="57"/>
      <c r="O86" s="39"/>
    </row>
    <row r="87" spans="2:18" s="2" customFormat="1" ht="14.5" hidden="1" x14ac:dyDescent="0.35">
      <c r="B87" s="819"/>
      <c r="C87" s="820"/>
      <c r="D87" s="744"/>
      <c r="E87" s="744"/>
      <c r="F87" s="818"/>
      <c r="G87" s="274" t="s">
        <v>109</v>
      </c>
      <c r="H87" s="277"/>
      <c r="I87" s="273">
        <v>0</v>
      </c>
      <c r="J87" s="273"/>
      <c r="K87" s="268"/>
      <c r="L87" s="39"/>
      <c r="M87" s="39"/>
      <c r="N87" s="57"/>
      <c r="O87" s="39"/>
    </row>
    <row r="88" spans="2:18" s="2" customFormat="1" ht="52.5" hidden="1" customHeight="1" x14ac:dyDescent="0.35">
      <c r="B88" s="819" t="s">
        <v>135</v>
      </c>
      <c r="C88" s="820" t="s">
        <v>136</v>
      </c>
      <c r="D88" s="743"/>
      <c r="E88" s="743"/>
      <c r="F88" s="817"/>
      <c r="G88" s="274" t="s">
        <v>108</v>
      </c>
      <c r="H88" s="280"/>
      <c r="I88" s="282" t="s">
        <v>1505</v>
      </c>
      <c r="J88" s="282"/>
      <c r="K88" s="269"/>
      <c r="L88" s="58"/>
      <c r="M88" s="58" t="s">
        <v>221</v>
      </c>
      <c r="N88" s="57"/>
      <c r="O88" s="39"/>
    </row>
    <row r="89" spans="2:18" s="2" customFormat="1" ht="65.150000000000006" hidden="1" customHeight="1" x14ac:dyDescent="0.35">
      <c r="B89" s="819"/>
      <c r="C89" s="820"/>
      <c r="D89" s="744"/>
      <c r="E89" s="744"/>
      <c r="F89" s="818"/>
      <c r="G89" s="274" t="s">
        <v>109</v>
      </c>
      <c r="H89" s="280"/>
      <c r="I89" s="282" t="s">
        <v>137</v>
      </c>
      <c r="J89" s="282"/>
      <c r="K89" s="269"/>
      <c r="L89" s="58"/>
      <c r="M89" s="58"/>
      <c r="N89" s="57"/>
      <c r="O89" s="39"/>
    </row>
    <row r="90" spans="2:18" s="206" customFormat="1" ht="49" customHeight="1" x14ac:dyDescent="0.25">
      <c r="B90" s="253" t="s">
        <v>1203</v>
      </c>
      <c r="C90" s="246"/>
      <c r="D90" s="246"/>
      <c r="E90" s="246"/>
      <c r="F90" s="246"/>
      <c r="G90" s="246"/>
      <c r="H90" s="246"/>
      <c r="I90" s="246"/>
      <c r="J90" s="246"/>
      <c r="K90" s="246"/>
      <c r="L90" s="246"/>
      <c r="M90" s="246"/>
      <c r="N90" s="248"/>
      <c r="P90" s="246"/>
      <c r="Q90" s="246"/>
      <c r="R90" s="246"/>
    </row>
    <row r="91" spans="2:18" ht="14.5" customHeight="1" x14ac:dyDescent="0.3">
      <c r="B91" s="876" t="s">
        <v>62</v>
      </c>
      <c r="C91" s="877"/>
      <c r="D91" s="870" t="s">
        <v>69</v>
      </c>
      <c r="E91" s="870"/>
      <c r="F91" s="870"/>
      <c r="G91" s="870" t="s">
        <v>117</v>
      </c>
      <c r="H91" s="870"/>
      <c r="I91" s="870"/>
      <c r="J91" s="565"/>
      <c r="K91" s="566"/>
      <c r="L91" s="310"/>
      <c r="O91" s="306" t="s">
        <v>91</v>
      </c>
      <c r="P91" s="306" t="s">
        <v>64</v>
      </c>
      <c r="Q91" s="306" t="s">
        <v>139</v>
      </c>
      <c r="R91" s="306" t="s">
        <v>66</v>
      </c>
    </row>
    <row r="92" spans="2:18" ht="25" customHeight="1" x14ac:dyDescent="0.3">
      <c r="B92" s="878"/>
      <c r="C92" s="879"/>
      <c r="D92" s="421" t="s">
        <v>108</v>
      </c>
      <c r="E92" s="421" t="s">
        <v>109</v>
      </c>
      <c r="F92" s="421" t="s">
        <v>103</v>
      </c>
      <c r="G92" s="421" t="s">
        <v>108</v>
      </c>
      <c r="H92" s="421" t="s">
        <v>109</v>
      </c>
      <c r="I92" s="421" t="s">
        <v>103</v>
      </c>
      <c r="J92" s="528"/>
      <c r="K92" s="528"/>
      <c r="L92" s="310"/>
      <c r="O92" s="306"/>
      <c r="P92" s="306"/>
      <c r="Q92" s="306"/>
      <c r="R92" s="306"/>
    </row>
    <row r="93" spans="2:18" ht="25" customHeight="1" x14ac:dyDescent="0.3">
      <c r="B93" s="828" t="s">
        <v>140</v>
      </c>
      <c r="C93" s="443" t="s">
        <v>1116</v>
      </c>
      <c r="D93" s="691">
        <v>0</v>
      </c>
      <c r="E93" s="682">
        <v>2269.5700000000002</v>
      </c>
      <c r="F93" s="683">
        <f>SUM(D93:E93)</f>
        <v>2269.5700000000002</v>
      </c>
      <c r="G93" s="690">
        <v>0</v>
      </c>
      <c r="H93" s="685" t="s">
        <v>1485</v>
      </c>
      <c r="I93" s="684">
        <v>2181.15</v>
      </c>
      <c r="J93" s="528"/>
      <c r="K93" s="528"/>
      <c r="L93" s="541" t="s">
        <v>1207</v>
      </c>
      <c r="O93" s="232"/>
      <c r="R93" s="290"/>
    </row>
    <row r="94" spans="2:18" ht="25" customHeight="1" x14ac:dyDescent="0.3">
      <c r="B94" s="829"/>
      <c r="C94" s="436" t="s">
        <v>1115</v>
      </c>
      <c r="D94" s="691">
        <v>0</v>
      </c>
      <c r="E94" s="691">
        <v>0</v>
      </c>
      <c r="F94" s="693">
        <v>0</v>
      </c>
      <c r="G94" s="690">
        <v>0</v>
      </c>
      <c r="H94" s="686">
        <v>0</v>
      </c>
      <c r="I94" s="690">
        <f t="shared" ref="I94:I105" si="2">SUM(G94:H94)</f>
        <v>0</v>
      </c>
      <c r="J94" s="528"/>
      <c r="K94" s="528"/>
      <c r="L94" s="542"/>
      <c r="O94" s="232"/>
      <c r="R94" s="290"/>
    </row>
    <row r="95" spans="2:18" ht="25" customHeight="1" x14ac:dyDescent="0.3">
      <c r="B95" s="829"/>
      <c r="C95" s="436" t="s">
        <v>1114</v>
      </c>
      <c r="D95" s="682">
        <v>192</v>
      </c>
      <c r="E95" s="682">
        <v>149.1</v>
      </c>
      <c r="F95" s="683">
        <f t="shared" ref="F95:F105" si="3">SUM(D95:E95)</f>
        <v>341.1</v>
      </c>
      <c r="G95" s="683">
        <v>68.8</v>
      </c>
      <c r="H95" s="687" t="s">
        <v>1481</v>
      </c>
      <c r="I95" s="684">
        <f>SUM(68.8+133.7)</f>
        <v>202.5</v>
      </c>
      <c r="J95" s="528"/>
      <c r="K95" s="528"/>
      <c r="L95" s="541" t="s">
        <v>1210</v>
      </c>
      <c r="O95" s="232"/>
      <c r="R95" s="290"/>
    </row>
    <row r="96" spans="2:18" ht="25" customHeight="1" x14ac:dyDescent="0.3">
      <c r="B96" s="829"/>
      <c r="C96" s="436" t="s">
        <v>1113</v>
      </c>
      <c r="D96" s="691">
        <v>0</v>
      </c>
      <c r="E96" s="682">
        <v>526.21</v>
      </c>
      <c r="F96" s="683">
        <f t="shared" si="3"/>
        <v>526.21</v>
      </c>
      <c r="G96" s="690">
        <v>0</v>
      </c>
      <c r="H96" s="687" t="s">
        <v>1482</v>
      </c>
      <c r="I96" s="684">
        <v>539.79</v>
      </c>
      <c r="J96" s="528"/>
      <c r="K96" s="528"/>
      <c r="L96" s="541" t="s">
        <v>1204</v>
      </c>
      <c r="O96" s="232"/>
      <c r="R96" s="290"/>
    </row>
    <row r="97" spans="2:18" ht="25" customHeight="1" x14ac:dyDescent="0.3">
      <c r="B97" s="829"/>
      <c r="C97" s="436" t="s">
        <v>1112</v>
      </c>
      <c r="D97" s="682">
        <v>2724</v>
      </c>
      <c r="E97" s="682">
        <v>6390.4</v>
      </c>
      <c r="F97" s="683">
        <f t="shared" si="3"/>
        <v>9114.4</v>
      </c>
      <c r="G97" s="683">
        <v>2001</v>
      </c>
      <c r="H97" s="687" t="s">
        <v>1486</v>
      </c>
      <c r="I97" s="684">
        <v>7772.58</v>
      </c>
      <c r="J97" s="528"/>
      <c r="K97" s="528"/>
      <c r="L97" s="541" t="s">
        <v>1206</v>
      </c>
      <c r="O97" s="232"/>
      <c r="R97" s="290"/>
    </row>
    <row r="98" spans="2:18" ht="25" customHeight="1" x14ac:dyDescent="0.3">
      <c r="B98" s="829"/>
      <c r="C98" s="436" t="s">
        <v>1111</v>
      </c>
      <c r="D98" s="682">
        <v>38000</v>
      </c>
      <c r="E98" s="682">
        <v>231239.82</v>
      </c>
      <c r="F98" s="683">
        <f t="shared" si="3"/>
        <v>269239.82</v>
      </c>
      <c r="G98" s="683">
        <v>10350</v>
      </c>
      <c r="H98" s="687" t="s">
        <v>1483</v>
      </c>
      <c r="I98" s="684">
        <v>146144.25</v>
      </c>
      <c r="J98" s="528"/>
      <c r="K98" s="528"/>
      <c r="L98" s="541" t="s">
        <v>1205</v>
      </c>
      <c r="O98" s="232"/>
      <c r="R98" s="290"/>
    </row>
    <row r="99" spans="2:18" ht="25" customHeight="1" x14ac:dyDescent="0.3">
      <c r="B99" s="829"/>
      <c r="C99" s="436" t="s">
        <v>1110</v>
      </c>
      <c r="D99" s="682">
        <v>55</v>
      </c>
      <c r="E99" s="691">
        <v>0</v>
      </c>
      <c r="F99" s="683">
        <f t="shared" si="3"/>
        <v>55</v>
      </c>
      <c r="G99" s="683">
        <v>56.6</v>
      </c>
      <c r="H99" s="686">
        <v>0</v>
      </c>
      <c r="I99" s="684">
        <f t="shared" si="2"/>
        <v>56.6</v>
      </c>
      <c r="J99" s="528"/>
      <c r="K99" s="528"/>
      <c r="L99" s="542"/>
      <c r="O99" s="232"/>
      <c r="R99" s="290"/>
    </row>
    <row r="100" spans="2:18" ht="25" customHeight="1" x14ac:dyDescent="0.3">
      <c r="B100" s="829"/>
      <c r="C100" s="436" t="s">
        <v>141</v>
      </c>
      <c r="D100" s="682">
        <v>179</v>
      </c>
      <c r="E100" s="691">
        <v>0</v>
      </c>
      <c r="F100" s="683">
        <f t="shared" si="3"/>
        <v>179</v>
      </c>
      <c r="G100" s="689">
        <v>0</v>
      </c>
      <c r="H100" s="690">
        <v>0</v>
      </c>
      <c r="I100" s="690">
        <f t="shared" si="2"/>
        <v>0</v>
      </c>
      <c r="J100" s="528"/>
      <c r="K100" s="528"/>
      <c r="L100" s="542"/>
      <c r="O100" s="232"/>
      <c r="R100" s="290"/>
    </row>
    <row r="101" spans="2:18" ht="25" customHeight="1" x14ac:dyDescent="0.3">
      <c r="B101" s="829"/>
      <c r="C101" s="436" t="s">
        <v>1117</v>
      </c>
      <c r="D101" s="682">
        <v>980</v>
      </c>
      <c r="E101" s="692">
        <v>0</v>
      </c>
      <c r="F101" s="683">
        <f t="shared" si="3"/>
        <v>980</v>
      </c>
      <c r="G101" s="683">
        <v>746</v>
      </c>
      <c r="H101" s="688">
        <v>0</v>
      </c>
      <c r="I101" s="684">
        <f t="shared" si="2"/>
        <v>746</v>
      </c>
      <c r="J101" s="528"/>
      <c r="K101" s="528"/>
      <c r="L101" s="542"/>
      <c r="O101" s="232"/>
      <c r="R101" s="290"/>
    </row>
    <row r="102" spans="2:18" ht="25" customHeight="1" x14ac:dyDescent="0.3">
      <c r="B102" s="829"/>
      <c r="C102" s="436" t="s">
        <v>1125</v>
      </c>
      <c r="D102" s="691">
        <v>0</v>
      </c>
      <c r="E102" s="682">
        <v>5977.02</v>
      </c>
      <c r="F102" s="683">
        <f t="shared" si="3"/>
        <v>5977.02</v>
      </c>
      <c r="G102" s="690">
        <v>0</v>
      </c>
      <c r="H102" s="687" t="s">
        <v>1484</v>
      </c>
      <c r="I102" s="686" t="s">
        <v>1487</v>
      </c>
      <c r="J102" s="528"/>
      <c r="K102" s="528"/>
      <c r="L102" s="543" t="s">
        <v>1208</v>
      </c>
      <c r="O102" s="232"/>
      <c r="R102" s="290"/>
    </row>
    <row r="103" spans="2:18" ht="25" customHeight="1" x14ac:dyDescent="0.3">
      <c r="B103" s="829"/>
      <c r="C103" s="436" t="s">
        <v>1118</v>
      </c>
      <c r="D103" s="691">
        <v>0</v>
      </c>
      <c r="E103" s="692">
        <v>0</v>
      </c>
      <c r="F103" s="683">
        <f t="shared" si="3"/>
        <v>0</v>
      </c>
      <c r="G103" s="690">
        <v>0</v>
      </c>
      <c r="H103" s="688">
        <v>0</v>
      </c>
      <c r="I103" s="690">
        <f t="shared" si="2"/>
        <v>0</v>
      </c>
      <c r="J103" s="528"/>
      <c r="K103" s="528"/>
      <c r="L103" s="542"/>
      <c r="O103" s="232"/>
      <c r="R103" s="290"/>
    </row>
    <row r="104" spans="2:18" ht="25" customHeight="1" x14ac:dyDescent="0.3">
      <c r="B104" s="829"/>
      <c r="C104" s="436" t="s">
        <v>1126</v>
      </c>
      <c r="D104" s="691">
        <v>0</v>
      </c>
      <c r="E104" s="682">
        <v>2819.39</v>
      </c>
      <c r="F104" s="683">
        <f t="shared" si="3"/>
        <v>2819.39</v>
      </c>
      <c r="G104" s="690">
        <v>0</v>
      </c>
      <c r="H104" s="687" t="s">
        <v>1488</v>
      </c>
      <c r="I104" s="687" t="s">
        <v>1488</v>
      </c>
      <c r="J104" s="528"/>
      <c r="K104" s="528"/>
      <c r="L104" s="541" t="s">
        <v>1209</v>
      </c>
      <c r="O104" s="232"/>
      <c r="R104" s="290"/>
    </row>
    <row r="105" spans="2:18" ht="25" customHeight="1" x14ac:dyDescent="0.3">
      <c r="B105" s="829"/>
      <c r="C105" s="436" t="s">
        <v>142</v>
      </c>
      <c r="D105" s="682">
        <v>583</v>
      </c>
      <c r="E105" s="691">
        <v>0</v>
      </c>
      <c r="F105" s="683">
        <f t="shared" si="3"/>
        <v>583</v>
      </c>
      <c r="G105" s="683">
        <v>252</v>
      </c>
      <c r="H105" s="686">
        <v>0</v>
      </c>
      <c r="I105" s="684">
        <f t="shared" si="2"/>
        <v>252</v>
      </c>
      <c r="J105" s="528"/>
      <c r="K105" s="528"/>
      <c r="L105" s="542"/>
      <c r="O105" s="232"/>
      <c r="R105" s="290"/>
    </row>
    <row r="106" spans="2:18" ht="25" customHeight="1" x14ac:dyDescent="0.3">
      <c r="B106" s="874" t="s">
        <v>143</v>
      </c>
      <c r="C106" s="875"/>
      <c r="D106" s="871" t="s">
        <v>144</v>
      </c>
      <c r="E106" s="872"/>
      <c r="F106" s="872"/>
      <c r="G106" s="872"/>
      <c r="H106" s="872"/>
      <c r="I106" s="872"/>
      <c r="J106" s="872"/>
      <c r="K106" s="873"/>
    </row>
    <row r="107" spans="2:18" ht="25" customHeight="1" x14ac:dyDescent="0.3">
      <c r="B107" s="874" t="s">
        <v>145</v>
      </c>
      <c r="C107" s="875"/>
      <c r="D107" s="871" t="s">
        <v>144</v>
      </c>
      <c r="E107" s="872"/>
      <c r="F107" s="872"/>
      <c r="G107" s="872"/>
      <c r="H107" s="872"/>
      <c r="I107" s="872"/>
      <c r="J107" s="872"/>
      <c r="K107" s="873"/>
    </row>
    <row r="108" spans="2:18" s="628" customFormat="1" ht="34" customHeight="1" x14ac:dyDescent="0.35">
      <c r="B108" s="867" t="s">
        <v>1491</v>
      </c>
      <c r="C108" s="868"/>
      <c r="D108" s="868"/>
      <c r="E108" s="868"/>
      <c r="F108" s="868"/>
      <c r="G108" s="868"/>
      <c r="H108" s="868"/>
      <c r="I108" s="868"/>
      <c r="J108" s="868"/>
      <c r="K108" s="868"/>
    </row>
  </sheetData>
  <sheetProtection algorithmName="SHA-512" hashValue="LKcqQ86/d2z+Vf3e51yk3Y3stulKInlhjrus5cLpEOktfRmZcOo1CMSXYc2Ib3OpHFnLTlIMcBkyzPuE3nbuUw==" saltValue="xbSRXMbmQxk46sACWHwnDA==" spinCount="100000" sheet="1" objects="1" scenarios="1"/>
  <dataConsolidate/>
  <mergeCells count="180">
    <mergeCell ref="G9:I9"/>
    <mergeCell ref="B108:K108"/>
    <mergeCell ref="D42:E42"/>
    <mergeCell ref="H42:I42"/>
    <mergeCell ref="J42:K42"/>
    <mergeCell ref="D15:K15"/>
    <mergeCell ref="G91:I91"/>
    <mergeCell ref="D91:F91"/>
    <mergeCell ref="J47:K47"/>
    <mergeCell ref="F45:G45"/>
    <mergeCell ref="H45:I45"/>
    <mergeCell ref="J45:K45"/>
    <mergeCell ref="D44:E44"/>
    <mergeCell ref="D106:K106"/>
    <mergeCell ref="D107:K107"/>
    <mergeCell ref="B106:C106"/>
    <mergeCell ref="B107:C107"/>
    <mergeCell ref="D27:K27"/>
    <mergeCell ref="D40:E40"/>
    <mergeCell ref="F40:G40"/>
    <mergeCell ref="B91:C92"/>
    <mergeCell ref="J48:K48"/>
    <mergeCell ref="D36:E36"/>
    <mergeCell ref="D46:E46"/>
    <mergeCell ref="B5:K5"/>
    <mergeCell ref="F44:G44"/>
    <mergeCell ref="B44:B48"/>
    <mergeCell ref="D41:E41"/>
    <mergeCell ref="F41:G41"/>
    <mergeCell ref="H41:I41"/>
    <mergeCell ref="J41:K41"/>
    <mergeCell ref="B7:C8"/>
    <mergeCell ref="H40:I40"/>
    <mergeCell ref="J40:K40"/>
    <mergeCell ref="B37:B38"/>
    <mergeCell ref="J39:K39"/>
    <mergeCell ref="B39:B43"/>
    <mergeCell ref="D39:E39"/>
    <mergeCell ref="F39:G39"/>
    <mergeCell ref="H39:I39"/>
    <mergeCell ref="D38:E38"/>
    <mergeCell ref="F38:G38"/>
    <mergeCell ref="H38:I38"/>
    <mergeCell ref="D48:E48"/>
    <mergeCell ref="F48:G48"/>
    <mergeCell ref="G7:I7"/>
    <mergeCell ref="D7:F7"/>
    <mergeCell ref="H48:I48"/>
    <mergeCell ref="F46:G46"/>
    <mergeCell ref="H46:I46"/>
    <mergeCell ref="J46:K46"/>
    <mergeCell ref="H44:I44"/>
    <mergeCell ref="J44:K44"/>
    <mergeCell ref="D45:E45"/>
    <mergeCell ref="G18:G19"/>
    <mergeCell ref="K18:K19"/>
    <mergeCell ref="B20:K20"/>
    <mergeCell ref="E21:E23"/>
    <mergeCell ref="B18:B19"/>
    <mergeCell ref="C18:C19"/>
    <mergeCell ref="D18:D19"/>
    <mergeCell ref="E18:E19"/>
    <mergeCell ref="B35:C36"/>
    <mergeCell ref="B30:B33"/>
    <mergeCell ref="C31:C32"/>
    <mergeCell ref="F18:F19"/>
    <mergeCell ref="F47:G47"/>
    <mergeCell ref="H47:I47"/>
    <mergeCell ref="D47:E47"/>
    <mergeCell ref="H35:K35"/>
    <mergeCell ref="C57:C59"/>
    <mergeCell ref="F36:G36"/>
    <mergeCell ref="H36:I36"/>
    <mergeCell ref="J36:K36"/>
    <mergeCell ref="B93:B105"/>
    <mergeCell ref="B82:B83"/>
    <mergeCell ref="C82:C83"/>
    <mergeCell ref="G50:G51"/>
    <mergeCell ref="K50:K51"/>
    <mergeCell ref="C63:C65"/>
    <mergeCell ref="B63:B65"/>
    <mergeCell ref="B66:B68"/>
    <mergeCell ref="D63:D65"/>
    <mergeCell ref="F63:F65"/>
    <mergeCell ref="F66:F68"/>
    <mergeCell ref="D66:D68"/>
    <mergeCell ref="C66:C68"/>
    <mergeCell ref="C60:C62"/>
    <mergeCell ref="E60:E62"/>
    <mergeCell ref="B84:B85"/>
    <mergeCell ref="D82:D83"/>
    <mergeCell ref="E82:E83"/>
    <mergeCell ref="F82:F83"/>
    <mergeCell ref="D84:D85"/>
    <mergeCell ref="E84:E85"/>
    <mergeCell ref="F84:F85"/>
    <mergeCell ref="E63:E65"/>
    <mergeCell ref="E66:E68"/>
    <mergeCell ref="C78:C79"/>
    <mergeCell ref="B69:B70"/>
    <mergeCell ref="C69:C70"/>
    <mergeCell ref="D69:D70"/>
    <mergeCell ref="E69:E70"/>
    <mergeCell ref="E86:E87"/>
    <mergeCell ref="F86:F87"/>
    <mergeCell ref="D88:D89"/>
    <mergeCell ref="E88:E89"/>
    <mergeCell ref="F88:F89"/>
    <mergeCell ref="B86:B87"/>
    <mergeCell ref="C86:C87"/>
    <mergeCell ref="B88:B89"/>
    <mergeCell ref="C88:C89"/>
    <mergeCell ref="D86:D87"/>
    <mergeCell ref="B80:B81"/>
    <mergeCell ref="C80:C81"/>
    <mergeCell ref="D80:D81"/>
    <mergeCell ref="E80:E81"/>
    <mergeCell ref="B78:B79"/>
    <mergeCell ref="B76:B77"/>
    <mergeCell ref="B71:M71"/>
    <mergeCell ref="C76:C77"/>
    <mergeCell ref="F80:F81"/>
    <mergeCell ref="C84:C85"/>
    <mergeCell ref="B50:B51"/>
    <mergeCell ref="C50:C51"/>
    <mergeCell ref="D50:D51"/>
    <mergeCell ref="E50:E51"/>
    <mergeCell ref="F50:F51"/>
    <mergeCell ref="B54:B56"/>
    <mergeCell ref="E54:E56"/>
    <mergeCell ref="F54:F56"/>
    <mergeCell ref="D54:D56"/>
    <mergeCell ref="E57:E59"/>
    <mergeCell ref="N69:N70"/>
    <mergeCell ref="D76:D77"/>
    <mergeCell ref="E76:E77"/>
    <mergeCell ref="F76:F77"/>
    <mergeCell ref="F69:F70"/>
    <mergeCell ref="G69:G70"/>
    <mergeCell ref="H69:K69"/>
    <mergeCell ref="F21:F23"/>
    <mergeCell ref="D43:G43"/>
    <mergeCell ref="H43:K43"/>
    <mergeCell ref="H37:I37"/>
    <mergeCell ref="J37:K37"/>
    <mergeCell ref="D35:G35"/>
    <mergeCell ref="D30:K30"/>
    <mergeCell ref="D31:G31"/>
    <mergeCell ref="D32:G32"/>
    <mergeCell ref="D33:G33"/>
    <mergeCell ref="H31:K31"/>
    <mergeCell ref="H32:K32"/>
    <mergeCell ref="H33:K33"/>
    <mergeCell ref="D37:E37"/>
    <mergeCell ref="F37:G37"/>
    <mergeCell ref="F42:G42"/>
    <mergeCell ref="B60:B62"/>
    <mergeCell ref="C21:C23"/>
    <mergeCell ref="B21:B23"/>
    <mergeCell ref="C54:C56"/>
    <mergeCell ref="D78:D79"/>
    <mergeCell ref="E78:E79"/>
    <mergeCell ref="F78:F79"/>
    <mergeCell ref="F72:F73"/>
    <mergeCell ref="F74:F75"/>
    <mergeCell ref="E72:E73"/>
    <mergeCell ref="D72:D73"/>
    <mergeCell ref="D74:D75"/>
    <mergeCell ref="E74:E75"/>
    <mergeCell ref="D21:D23"/>
    <mergeCell ref="B52:K52"/>
    <mergeCell ref="F57:F59"/>
    <mergeCell ref="D57:D59"/>
    <mergeCell ref="B57:B59"/>
    <mergeCell ref="F60:F62"/>
    <mergeCell ref="D60:D62"/>
    <mergeCell ref="B28:B29"/>
    <mergeCell ref="D28:K28"/>
    <mergeCell ref="D29:K29"/>
    <mergeCell ref="J38:K38"/>
  </mergeCells>
  <dataValidations disablePrompts="1" count="1">
    <dataValidation type="list" allowBlank="1" showInputMessage="1" showErrorMessage="1" sqref="P70" xr:uid="{C7E7AEE3-DDB6-4E98-8128-057323EF8056}">
      <formula1>"Not applicable,Legal prohibitions,Confidentiality constraints,Information unavailable/incomplete"</formula1>
    </dataValidation>
  </dataValidations>
  <pageMargins left="0.7" right="0.7" top="0.75" bottom="0.75" header="0.3" footer="0.3"/>
  <pageSetup paperSize="5" scale="41" fitToHeight="0" orientation="landscape" r:id="rId1"/>
  <ignoredErrors>
    <ignoredError sqref="H95:H96 H102:I102 H93 H97:H98 H104:I104" numberStoredAsText="1"/>
    <ignoredError sqref="I95" formula="1"/>
    <ignoredError sqref="I94" formulaRange="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DFAB6-D648-4D82-8B07-25D8E9B260C9}">
  <sheetPr>
    <tabColor rgb="FFE0D5BE"/>
    <pageSetUpPr fitToPage="1"/>
  </sheetPr>
  <dimension ref="B1:R65"/>
  <sheetViews>
    <sheetView topLeftCell="A19" zoomScale="85" zoomScaleNormal="85" workbookViewId="0">
      <selection activeCell="S25" sqref="S25"/>
    </sheetView>
  </sheetViews>
  <sheetFormatPr defaultColWidth="9.1796875" defaultRowHeight="14" x14ac:dyDescent="0.3"/>
  <cols>
    <col min="1" max="1" width="3.453125" style="4" customWidth="1"/>
    <col min="2" max="2" width="20.453125" style="4" customWidth="1"/>
    <col min="3" max="3" width="26" style="4" customWidth="1"/>
    <col min="4" max="13" width="14.1796875" style="4" customWidth="1"/>
    <col min="14" max="14" width="27.54296875" style="4" customWidth="1"/>
    <col min="15" max="16384" width="9.1796875" style="4"/>
  </cols>
  <sheetData>
    <row r="1" spans="2:13" ht="78" customHeight="1" x14ac:dyDescent="0.3"/>
    <row r="2" spans="2:13" ht="50.5" customHeight="1" x14ac:dyDescent="0.5">
      <c r="B2" s="213" t="s">
        <v>1198</v>
      </c>
      <c r="C2" s="214"/>
      <c r="D2" s="214"/>
      <c r="E2" s="214"/>
      <c r="F2" s="214"/>
      <c r="G2" s="214"/>
      <c r="H2" s="214"/>
      <c r="I2" s="214"/>
      <c r="J2" s="214"/>
      <c r="K2" s="214"/>
    </row>
    <row r="3" spans="2:13" ht="40.5" customHeight="1" x14ac:dyDescent="0.3">
      <c r="B3" s="215" t="s">
        <v>12</v>
      </c>
      <c r="C3" s="159"/>
      <c r="D3" s="159"/>
      <c r="E3" s="159"/>
      <c r="F3" s="159"/>
      <c r="G3" s="159"/>
      <c r="H3" s="159"/>
      <c r="I3" s="159"/>
      <c r="J3" s="159"/>
      <c r="K3" s="159"/>
      <c r="L3" s="422"/>
      <c r="M3" s="422"/>
    </row>
    <row r="4" spans="2:13" ht="16.5" customHeight="1" x14ac:dyDescent="0.3">
      <c r="B4" s="286"/>
      <c r="C4" s="287"/>
      <c r="D4" s="287"/>
      <c r="E4" s="287"/>
      <c r="F4" s="287"/>
      <c r="G4" s="287"/>
      <c r="H4" s="287"/>
      <c r="I4" s="287"/>
      <c r="J4" s="288"/>
    </row>
    <row r="5" spans="2:13" s="206" customFormat="1" ht="49" customHeight="1" x14ac:dyDescent="0.25">
      <c r="B5" s="253" t="s">
        <v>286</v>
      </c>
      <c r="C5" s="246"/>
      <c r="D5" s="246"/>
      <c r="E5" s="246"/>
      <c r="F5" s="246"/>
      <c r="G5" s="246"/>
      <c r="H5" s="246"/>
      <c r="I5" s="246"/>
      <c r="J5" s="248"/>
    </row>
    <row r="6" spans="2:13" ht="42" customHeight="1" x14ac:dyDescent="0.3">
      <c r="B6" s="717" t="s">
        <v>287</v>
      </c>
      <c r="C6" s="717"/>
      <c r="D6" s="885" t="s">
        <v>288</v>
      </c>
      <c r="E6" s="889"/>
      <c r="F6" s="888" t="s">
        <v>289</v>
      </c>
      <c r="G6" s="889"/>
      <c r="H6" s="888" t="s">
        <v>290</v>
      </c>
      <c r="I6" s="889"/>
      <c r="J6" s="888" t="s">
        <v>291</v>
      </c>
      <c r="K6" s="889"/>
      <c r="L6" s="884" t="s">
        <v>292</v>
      </c>
      <c r="M6" s="885"/>
    </row>
    <row r="7" spans="2:13" ht="42" customHeight="1" x14ac:dyDescent="0.3">
      <c r="B7" s="717" t="s">
        <v>67</v>
      </c>
      <c r="C7" s="717"/>
      <c r="D7" s="886" t="s">
        <v>293</v>
      </c>
      <c r="E7" s="886"/>
      <c r="F7" s="886" t="s">
        <v>293</v>
      </c>
      <c r="G7" s="886"/>
      <c r="H7" s="886" t="s">
        <v>293</v>
      </c>
      <c r="I7" s="886"/>
      <c r="J7" s="886" t="s">
        <v>293</v>
      </c>
      <c r="K7" s="886"/>
      <c r="L7" s="886" t="s">
        <v>294</v>
      </c>
      <c r="M7" s="886"/>
    </row>
    <row r="8" spans="2:13" ht="42" customHeight="1" x14ac:dyDescent="0.3">
      <c r="B8" s="717" t="s">
        <v>295</v>
      </c>
      <c r="C8" s="717"/>
      <c r="D8" s="886" t="s">
        <v>296</v>
      </c>
      <c r="E8" s="886"/>
      <c r="F8" s="886" t="s">
        <v>296</v>
      </c>
      <c r="G8" s="886"/>
      <c r="H8" s="886" t="s">
        <v>296</v>
      </c>
      <c r="I8" s="886"/>
      <c r="J8" s="886" t="s">
        <v>296</v>
      </c>
      <c r="K8" s="886"/>
      <c r="L8" s="886" t="s">
        <v>296</v>
      </c>
      <c r="M8" s="886"/>
    </row>
    <row r="9" spans="2:13" ht="42" customHeight="1" x14ac:dyDescent="0.3">
      <c r="B9" s="717" t="s">
        <v>297</v>
      </c>
      <c r="C9" s="717"/>
      <c r="D9" s="886" t="s">
        <v>1292</v>
      </c>
      <c r="E9" s="886"/>
      <c r="F9" s="886" t="s">
        <v>298</v>
      </c>
      <c r="G9" s="886"/>
      <c r="H9" s="886" t="s">
        <v>1291</v>
      </c>
      <c r="I9" s="886"/>
      <c r="J9" s="886" t="s">
        <v>298</v>
      </c>
      <c r="K9" s="886"/>
      <c r="L9" s="886" t="s">
        <v>298</v>
      </c>
      <c r="M9" s="886"/>
    </row>
    <row r="10" spans="2:13" ht="42" customHeight="1" x14ac:dyDescent="0.3">
      <c r="B10" s="717" t="s">
        <v>299</v>
      </c>
      <c r="C10" s="717"/>
      <c r="D10" s="886" t="s">
        <v>1509</v>
      </c>
      <c r="E10" s="886"/>
      <c r="F10" s="886" t="s">
        <v>300</v>
      </c>
      <c r="G10" s="886"/>
      <c r="H10" s="886" t="s">
        <v>300</v>
      </c>
      <c r="I10" s="886"/>
      <c r="J10" s="886" t="s">
        <v>301</v>
      </c>
      <c r="K10" s="886"/>
      <c r="L10" s="886" t="s">
        <v>302</v>
      </c>
      <c r="M10" s="886"/>
    </row>
    <row r="11" spans="2:13" ht="42" customHeight="1" x14ac:dyDescent="0.3">
      <c r="B11" s="717" t="s">
        <v>303</v>
      </c>
      <c r="C11" s="717"/>
      <c r="D11" s="886" t="s">
        <v>304</v>
      </c>
      <c r="E11" s="886"/>
      <c r="F11" s="886" t="s">
        <v>305</v>
      </c>
      <c r="G11" s="886"/>
      <c r="H11" s="886" t="s">
        <v>306</v>
      </c>
      <c r="I11" s="886"/>
      <c r="J11" s="886" t="s">
        <v>307</v>
      </c>
      <c r="K11" s="886"/>
      <c r="L11" s="886" t="s">
        <v>308</v>
      </c>
      <c r="M11" s="886"/>
    </row>
    <row r="12" spans="2:13" ht="42" customHeight="1" x14ac:dyDescent="0.3">
      <c r="B12" s="717" t="s">
        <v>309</v>
      </c>
      <c r="C12" s="717"/>
      <c r="D12" s="886" t="s">
        <v>310</v>
      </c>
      <c r="E12" s="886"/>
      <c r="F12" s="886" t="s">
        <v>311</v>
      </c>
      <c r="G12" s="886"/>
      <c r="H12" s="886" t="s">
        <v>306</v>
      </c>
      <c r="I12" s="886"/>
      <c r="J12" s="886" t="s">
        <v>312</v>
      </c>
      <c r="K12" s="886"/>
      <c r="L12" s="886" t="s">
        <v>313</v>
      </c>
      <c r="M12" s="886"/>
    </row>
    <row r="13" spans="2:13" ht="42" customHeight="1" x14ac:dyDescent="0.3">
      <c r="B13" s="717" t="s">
        <v>1510</v>
      </c>
      <c r="C13" s="717"/>
      <c r="D13" s="886" t="s">
        <v>314</v>
      </c>
      <c r="E13" s="886"/>
      <c r="F13" s="886" t="s">
        <v>315</v>
      </c>
      <c r="G13" s="886"/>
      <c r="H13" s="886" t="s">
        <v>314</v>
      </c>
      <c r="I13" s="886"/>
      <c r="J13" s="886" t="s">
        <v>316</v>
      </c>
      <c r="K13" s="886"/>
      <c r="L13" s="886" t="s">
        <v>314</v>
      </c>
      <c r="M13" s="886"/>
    </row>
    <row r="14" spans="2:13" ht="42" customHeight="1" x14ac:dyDescent="0.3">
      <c r="B14" s="717" t="s">
        <v>317</v>
      </c>
      <c r="C14" s="717"/>
      <c r="D14" s="887">
        <v>45233</v>
      </c>
      <c r="E14" s="887"/>
      <c r="F14" s="887">
        <v>45233</v>
      </c>
      <c r="G14" s="887"/>
      <c r="H14" s="887">
        <v>45233</v>
      </c>
      <c r="I14" s="887"/>
      <c r="J14" s="887">
        <v>45233</v>
      </c>
      <c r="K14" s="887"/>
      <c r="L14" s="887">
        <v>45205</v>
      </c>
      <c r="M14" s="887"/>
    </row>
    <row r="15" spans="2:13" ht="42" customHeight="1" x14ac:dyDescent="0.3">
      <c r="B15" s="853" t="s">
        <v>1281</v>
      </c>
      <c r="C15" s="855"/>
      <c r="D15" s="886">
        <v>2023</v>
      </c>
      <c r="E15" s="886"/>
      <c r="F15" s="886">
        <v>2023</v>
      </c>
      <c r="G15" s="886"/>
      <c r="H15" s="886">
        <v>2023</v>
      </c>
      <c r="I15" s="886"/>
      <c r="J15" s="890" t="s">
        <v>318</v>
      </c>
      <c r="K15" s="891"/>
      <c r="L15" s="890">
        <v>2021</v>
      </c>
      <c r="M15" s="891"/>
    </row>
    <row r="16" spans="2:13" ht="46" customHeight="1" x14ac:dyDescent="0.3">
      <c r="B16" s="717" t="s">
        <v>319</v>
      </c>
      <c r="C16" s="717"/>
      <c r="D16" s="886" t="s">
        <v>320</v>
      </c>
      <c r="E16" s="886"/>
      <c r="F16" s="886" t="s">
        <v>320</v>
      </c>
      <c r="G16" s="886"/>
      <c r="H16" s="886" t="s">
        <v>320</v>
      </c>
      <c r="I16" s="886"/>
      <c r="J16" s="886" t="s">
        <v>321</v>
      </c>
      <c r="K16" s="886"/>
      <c r="L16" s="886" t="s">
        <v>320</v>
      </c>
      <c r="M16" s="886"/>
    </row>
    <row r="17" spans="2:18" ht="42" customHeight="1" x14ac:dyDescent="0.3">
      <c r="B17" s="717" t="s">
        <v>322</v>
      </c>
      <c r="C17" s="717"/>
      <c r="D17" s="886" t="s">
        <v>1151</v>
      </c>
      <c r="E17" s="886"/>
      <c r="F17" s="886" t="s">
        <v>1151</v>
      </c>
      <c r="G17" s="886"/>
      <c r="H17" s="886" t="s">
        <v>1151</v>
      </c>
      <c r="I17" s="886"/>
      <c r="J17" s="886" t="s">
        <v>1151</v>
      </c>
      <c r="K17" s="886"/>
      <c r="L17" s="886" t="s">
        <v>1151</v>
      </c>
      <c r="M17" s="886"/>
    </row>
    <row r="18" spans="2:18" ht="42" customHeight="1" x14ac:dyDescent="0.3">
      <c r="B18" s="717" t="s">
        <v>323</v>
      </c>
      <c r="C18" s="717"/>
      <c r="D18" s="886" t="s">
        <v>1152</v>
      </c>
      <c r="E18" s="886"/>
      <c r="F18" s="886" t="s">
        <v>1152</v>
      </c>
      <c r="G18" s="886"/>
      <c r="H18" s="886" t="s">
        <v>1152</v>
      </c>
      <c r="I18" s="886"/>
      <c r="J18" s="886" t="s">
        <v>1152</v>
      </c>
      <c r="K18" s="886"/>
      <c r="L18" s="886" t="s">
        <v>324</v>
      </c>
      <c r="M18" s="886"/>
    </row>
    <row r="19" spans="2:18" ht="63" customHeight="1" x14ac:dyDescent="0.3">
      <c r="B19" s="881" t="s">
        <v>1293</v>
      </c>
      <c r="C19" s="882"/>
      <c r="D19" s="882"/>
      <c r="E19" s="882"/>
      <c r="F19" s="882"/>
      <c r="G19" s="882"/>
      <c r="H19" s="882"/>
      <c r="I19" s="882"/>
      <c r="J19" s="882"/>
      <c r="K19" s="882"/>
      <c r="L19" s="882"/>
      <c r="M19" s="883"/>
    </row>
    <row r="20" spans="2:18" s="206" customFormat="1" ht="49" customHeight="1" x14ac:dyDescent="0.25">
      <c r="B20" s="253" t="s">
        <v>325</v>
      </c>
      <c r="C20" s="246"/>
      <c r="D20" s="246"/>
      <c r="E20" s="246"/>
      <c r="F20" s="246"/>
      <c r="G20" s="246"/>
      <c r="H20" s="246"/>
      <c r="I20" s="246"/>
      <c r="J20" s="246"/>
      <c r="K20" s="246"/>
      <c r="L20" s="246"/>
      <c r="M20" s="246"/>
      <c r="N20" s="248"/>
      <c r="P20" s="246"/>
      <c r="Q20" s="246"/>
      <c r="R20" s="246"/>
    </row>
    <row r="21" spans="2:18" ht="14.5" customHeight="1" x14ac:dyDescent="0.3">
      <c r="B21" s="906"/>
      <c r="C21" s="906"/>
      <c r="D21" s="906"/>
      <c r="E21" s="907"/>
      <c r="F21" s="797" t="s">
        <v>69</v>
      </c>
      <c r="G21" s="912"/>
      <c r="H21" s="912"/>
      <c r="I21" s="912"/>
      <c r="J21" s="912" t="s">
        <v>117</v>
      </c>
      <c r="K21" s="912"/>
      <c r="L21" s="912"/>
      <c r="M21" s="913"/>
      <c r="O21" s="306" t="s">
        <v>91</v>
      </c>
      <c r="P21" s="306" t="s">
        <v>64</v>
      </c>
      <c r="Q21" s="306" t="s">
        <v>139</v>
      </c>
      <c r="R21" s="306" t="s">
        <v>66</v>
      </c>
    </row>
    <row r="22" spans="2:18" ht="25" customHeight="1" x14ac:dyDescent="0.3">
      <c r="B22" s="906"/>
      <c r="C22" s="906"/>
      <c r="D22" s="906"/>
      <c r="E22" s="906"/>
      <c r="F22" s="827" t="s">
        <v>108</v>
      </c>
      <c r="G22" s="910"/>
      <c r="H22" s="910" t="s">
        <v>109</v>
      </c>
      <c r="I22" s="910"/>
      <c r="J22" s="910" t="s">
        <v>108</v>
      </c>
      <c r="K22" s="910"/>
      <c r="L22" s="910" t="s">
        <v>109</v>
      </c>
      <c r="M22" s="910"/>
      <c r="O22" s="306"/>
      <c r="P22" s="306"/>
      <c r="Q22" s="306"/>
      <c r="R22" s="306"/>
    </row>
    <row r="23" spans="2:18" ht="25" customHeight="1" x14ac:dyDescent="0.3">
      <c r="B23" s="717" t="s">
        <v>326</v>
      </c>
      <c r="C23" s="717"/>
      <c r="D23" s="717"/>
      <c r="E23" s="717"/>
      <c r="F23" s="911">
        <v>1</v>
      </c>
      <c r="G23" s="911"/>
      <c r="H23" s="911">
        <v>0</v>
      </c>
      <c r="I23" s="911"/>
      <c r="J23" s="911">
        <v>0</v>
      </c>
      <c r="K23" s="911"/>
      <c r="L23" s="914">
        <v>1</v>
      </c>
      <c r="M23" s="915"/>
      <c r="O23" s="232"/>
      <c r="R23" s="290"/>
    </row>
    <row r="24" spans="2:18" s="206" customFormat="1" ht="49" customHeight="1" x14ac:dyDescent="0.25">
      <c r="B24" s="253" t="s">
        <v>1222</v>
      </c>
      <c r="C24" s="246"/>
      <c r="D24" s="246"/>
      <c r="E24" s="246"/>
      <c r="F24" s="246"/>
      <c r="G24" s="246"/>
      <c r="H24" s="246"/>
      <c r="I24" s="246"/>
      <c r="J24" s="246"/>
      <c r="K24" s="246"/>
      <c r="L24" s="246"/>
      <c r="M24" s="246"/>
      <c r="N24" s="248"/>
      <c r="P24" s="246"/>
      <c r="Q24" s="246"/>
      <c r="R24" s="246"/>
    </row>
    <row r="25" spans="2:18" ht="14.5" customHeight="1" x14ac:dyDescent="0.3">
      <c r="B25" s="920" t="s">
        <v>116</v>
      </c>
      <c r="C25" s="921"/>
      <c r="D25" s="921"/>
      <c r="E25" s="921"/>
      <c r="F25" s="795" t="s">
        <v>69</v>
      </c>
      <c r="G25" s="796"/>
      <c r="H25" s="796"/>
      <c r="I25" s="797"/>
      <c r="J25" s="795" t="s">
        <v>117</v>
      </c>
      <c r="K25" s="796"/>
      <c r="L25" s="796"/>
      <c r="M25" s="825"/>
    </row>
    <row r="26" spans="2:18" ht="25" customHeight="1" x14ac:dyDescent="0.3">
      <c r="B26" s="850"/>
      <c r="C26" s="851"/>
      <c r="D26" s="851"/>
      <c r="E26" s="851"/>
      <c r="F26" s="826" t="s">
        <v>108</v>
      </c>
      <c r="G26" s="827"/>
      <c r="H26" s="826" t="s">
        <v>109</v>
      </c>
      <c r="I26" s="827"/>
      <c r="J26" s="826" t="s">
        <v>108</v>
      </c>
      <c r="K26" s="827"/>
      <c r="L26" s="826" t="s">
        <v>109</v>
      </c>
      <c r="M26" s="827"/>
    </row>
    <row r="27" spans="2:18" ht="25" customHeight="1" x14ac:dyDescent="0.3">
      <c r="B27" s="444" t="s">
        <v>120</v>
      </c>
      <c r="C27" s="916" t="s">
        <v>1264</v>
      </c>
      <c r="D27" s="916"/>
      <c r="E27" s="916"/>
      <c r="F27" s="922">
        <v>2970929</v>
      </c>
      <c r="G27" s="923"/>
      <c r="H27" s="924">
        <v>8764782</v>
      </c>
      <c r="I27" s="925"/>
      <c r="J27" s="926">
        <v>3152000</v>
      </c>
      <c r="K27" s="927"/>
      <c r="L27" s="924">
        <v>9077790</v>
      </c>
      <c r="M27" s="925"/>
    </row>
    <row r="28" spans="2:18" ht="25" customHeight="1" x14ac:dyDescent="0.3">
      <c r="B28" s="444" t="s">
        <v>123</v>
      </c>
      <c r="C28" s="916" t="s">
        <v>1265</v>
      </c>
      <c r="D28" s="916"/>
      <c r="E28" s="916"/>
      <c r="F28" s="922">
        <v>573564</v>
      </c>
      <c r="G28" s="923"/>
      <c r="H28" s="924">
        <v>30433778</v>
      </c>
      <c r="I28" s="925"/>
      <c r="J28" s="928">
        <v>496000</v>
      </c>
      <c r="K28" s="929"/>
      <c r="L28" s="928">
        <v>9701252</v>
      </c>
      <c r="M28" s="929"/>
    </row>
    <row r="29" spans="2:18" s="206" customFormat="1" ht="32.15" customHeight="1" x14ac:dyDescent="0.25">
      <c r="B29" s="707" t="s">
        <v>232</v>
      </c>
      <c r="C29" s="852" t="s">
        <v>233</v>
      </c>
      <c r="D29" s="852"/>
      <c r="E29" s="852"/>
      <c r="F29" s="500" t="s">
        <v>1266</v>
      </c>
      <c r="G29" s="500"/>
      <c r="H29" s="500"/>
      <c r="I29" s="500"/>
      <c r="J29" s="500"/>
      <c r="K29" s="500"/>
      <c r="L29" s="500"/>
      <c r="M29" s="501"/>
    </row>
    <row r="30" spans="2:18" s="206" customFormat="1" ht="25" customHeight="1" x14ac:dyDescent="0.25">
      <c r="B30" s="707"/>
      <c r="C30" s="852" t="s">
        <v>234</v>
      </c>
      <c r="D30" s="852"/>
      <c r="E30" s="852"/>
      <c r="F30" s="500" t="s">
        <v>1267</v>
      </c>
      <c r="G30" s="500"/>
      <c r="H30" s="500"/>
      <c r="I30" s="500"/>
      <c r="J30" s="500"/>
      <c r="K30" s="500"/>
      <c r="L30" s="500"/>
      <c r="M30" s="501"/>
    </row>
    <row r="31" spans="2:18" s="206" customFormat="1" ht="25" customHeight="1" x14ac:dyDescent="0.25">
      <c r="B31" s="707"/>
      <c r="C31" s="852" t="s">
        <v>235</v>
      </c>
      <c r="D31" s="852"/>
      <c r="E31" s="852"/>
      <c r="F31" s="917">
        <v>0</v>
      </c>
      <c r="G31" s="918"/>
      <c r="H31" s="918"/>
      <c r="I31" s="918"/>
      <c r="J31" s="918"/>
      <c r="K31" s="918"/>
      <c r="L31" s="918"/>
      <c r="M31" s="919"/>
    </row>
    <row r="32" spans="2:18" x14ac:dyDescent="0.3">
      <c r="B32" s="203"/>
      <c r="C32" s="110"/>
      <c r="D32" s="110"/>
      <c r="E32" s="110"/>
      <c r="F32" s="110"/>
      <c r="G32" s="110"/>
    </row>
    <row r="33" spans="2:14" customFormat="1" ht="14.5" hidden="1" x14ac:dyDescent="0.35">
      <c r="B33" s="899" t="s">
        <v>327</v>
      </c>
      <c r="C33" s="901" t="s">
        <v>328</v>
      </c>
      <c r="D33" s="899" t="s">
        <v>64</v>
      </c>
      <c r="E33" s="899" t="s">
        <v>65</v>
      </c>
      <c r="F33" s="899" t="s">
        <v>66</v>
      </c>
      <c r="G33" s="904" t="s">
        <v>210</v>
      </c>
      <c r="H33" s="78" t="s">
        <v>279</v>
      </c>
      <c r="I33" s="95"/>
      <c r="J33" s="95"/>
      <c r="K33" s="908" t="s">
        <v>329</v>
      </c>
      <c r="N33" s="4"/>
    </row>
    <row r="34" spans="2:14" customFormat="1" ht="14.5" hidden="1" x14ac:dyDescent="0.35">
      <c r="B34" s="900"/>
      <c r="C34" s="902"/>
      <c r="D34" s="900"/>
      <c r="E34" s="900"/>
      <c r="F34" s="903"/>
      <c r="G34" s="905"/>
      <c r="H34" s="98">
        <v>2023</v>
      </c>
      <c r="I34" s="97">
        <v>2022</v>
      </c>
      <c r="J34" s="97">
        <v>2021</v>
      </c>
      <c r="K34" s="909"/>
      <c r="N34" s="4"/>
    </row>
    <row r="35" spans="2:14" customFormat="1" ht="252.5" hidden="1" x14ac:dyDescent="0.35">
      <c r="B35" s="79" t="s">
        <v>12</v>
      </c>
      <c r="C35" s="80" t="s">
        <v>330</v>
      </c>
      <c r="D35" s="80"/>
      <c r="E35" s="80"/>
      <c r="F35" s="87" t="s">
        <v>331</v>
      </c>
      <c r="G35" s="105" t="s">
        <v>108</v>
      </c>
      <c r="H35" s="129"/>
      <c r="I35" s="116" t="s">
        <v>332</v>
      </c>
      <c r="J35" s="135"/>
      <c r="K35" s="136">
        <f ca="1">SUM(D35:M35)</f>
        <v>0</v>
      </c>
      <c r="L35" s="135"/>
      <c r="M35" s="135"/>
      <c r="N35" s="4"/>
    </row>
    <row r="36" spans="2:14" customFormat="1" ht="84.5" hidden="1" x14ac:dyDescent="0.35">
      <c r="B36" s="79"/>
      <c r="C36" s="80"/>
      <c r="D36" s="80"/>
      <c r="E36" s="80"/>
      <c r="F36" s="87" t="s">
        <v>331</v>
      </c>
      <c r="G36" s="105" t="s">
        <v>109</v>
      </c>
      <c r="H36" s="117" t="s">
        <v>333</v>
      </c>
      <c r="I36" s="118" t="s">
        <v>333</v>
      </c>
      <c r="J36" s="135"/>
      <c r="K36" s="136"/>
      <c r="L36" s="135"/>
      <c r="M36" s="135"/>
      <c r="N36" s="4"/>
    </row>
    <row r="37" spans="2:14" customFormat="1" ht="84.5" hidden="1" x14ac:dyDescent="0.35">
      <c r="B37" s="79"/>
      <c r="C37" s="80"/>
      <c r="D37" s="80"/>
      <c r="E37" s="80"/>
      <c r="F37" s="87" t="s">
        <v>331</v>
      </c>
      <c r="G37" s="105" t="s">
        <v>152</v>
      </c>
      <c r="H37" s="128"/>
      <c r="I37" s="132">
        <v>0</v>
      </c>
      <c r="J37" s="135"/>
      <c r="K37" s="136"/>
      <c r="L37" s="135"/>
      <c r="M37" s="135"/>
      <c r="N37" s="4"/>
    </row>
    <row r="38" spans="2:14" customFormat="1" ht="112.5" hidden="1" x14ac:dyDescent="0.35">
      <c r="B38" s="79" t="s">
        <v>12</v>
      </c>
      <c r="C38" s="80" t="s">
        <v>334</v>
      </c>
      <c r="D38" s="4"/>
      <c r="E38" s="80"/>
      <c r="F38" s="87" t="s">
        <v>335</v>
      </c>
      <c r="G38" s="105" t="s">
        <v>108</v>
      </c>
      <c r="H38" s="105">
        <v>1</v>
      </c>
      <c r="I38" s="118">
        <v>0</v>
      </c>
      <c r="J38" s="135"/>
      <c r="K38" s="137">
        <f ca="1">SUM(D38:M38)</f>
        <v>1</v>
      </c>
      <c r="L38" s="135"/>
      <c r="M38" s="135"/>
      <c r="N38" s="4"/>
    </row>
    <row r="39" spans="2:14" customFormat="1" ht="112.5" hidden="1" x14ac:dyDescent="0.35">
      <c r="B39" s="79"/>
      <c r="C39" s="80"/>
      <c r="D39" s="80"/>
      <c r="E39" s="80"/>
      <c r="F39" s="87" t="s">
        <v>335</v>
      </c>
      <c r="G39" s="105" t="s">
        <v>109</v>
      </c>
      <c r="H39" s="130"/>
      <c r="I39" s="118">
        <v>1</v>
      </c>
      <c r="J39" s="135"/>
      <c r="K39" s="137"/>
      <c r="L39" s="135"/>
      <c r="M39" s="135"/>
      <c r="N39" s="4"/>
    </row>
    <row r="40" spans="2:14" customFormat="1" ht="112.5" hidden="1" x14ac:dyDescent="0.35">
      <c r="B40" s="79"/>
      <c r="C40" s="80"/>
      <c r="D40" s="80"/>
      <c r="E40" s="80"/>
      <c r="F40" s="87" t="s">
        <v>335</v>
      </c>
      <c r="G40" s="105" t="s">
        <v>152</v>
      </c>
      <c r="H40" s="128"/>
      <c r="I40" s="132">
        <v>0</v>
      </c>
      <c r="J40" s="135"/>
      <c r="K40" s="137"/>
      <c r="L40" s="135"/>
      <c r="M40" s="135"/>
      <c r="N40" s="4"/>
    </row>
    <row r="41" spans="2:14" customFormat="1" ht="84.5" hidden="1" x14ac:dyDescent="0.35">
      <c r="B41" s="79" t="s">
        <v>12</v>
      </c>
      <c r="C41" s="80" t="s">
        <v>336</v>
      </c>
      <c r="D41" s="4"/>
      <c r="E41" s="82"/>
      <c r="F41" s="87" t="s">
        <v>331</v>
      </c>
      <c r="G41" s="105" t="s">
        <v>108</v>
      </c>
      <c r="H41" s="130"/>
      <c r="I41" s="132"/>
      <c r="J41" s="135"/>
      <c r="K41" s="138" t="s">
        <v>337</v>
      </c>
      <c r="L41" s="135"/>
      <c r="M41" s="135"/>
      <c r="N41" s="4"/>
    </row>
    <row r="42" spans="2:14" customFormat="1" ht="84.5" hidden="1" x14ac:dyDescent="0.35">
      <c r="B42" s="79"/>
      <c r="C42" s="80"/>
      <c r="D42" s="82"/>
      <c r="E42" s="82"/>
      <c r="F42" s="87" t="s">
        <v>331</v>
      </c>
      <c r="G42" s="105" t="s">
        <v>109</v>
      </c>
      <c r="H42" s="130"/>
      <c r="I42" s="133">
        <v>0.61</v>
      </c>
      <c r="J42" s="135"/>
      <c r="K42" s="138"/>
      <c r="L42" s="135"/>
      <c r="M42" s="135"/>
      <c r="N42" s="4"/>
    </row>
    <row r="43" spans="2:14" customFormat="1" ht="84.5" hidden="1" x14ac:dyDescent="0.35">
      <c r="B43" s="79"/>
      <c r="C43" s="80"/>
      <c r="D43" s="82"/>
      <c r="E43" s="82"/>
      <c r="F43" s="87" t="s">
        <v>331</v>
      </c>
      <c r="G43" s="105" t="s">
        <v>152</v>
      </c>
      <c r="H43" s="128"/>
      <c r="I43" s="134">
        <v>0</v>
      </c>
      <c r="J43" s="135"/>
      <c r="K43" s="138"/>
      <c r="L43" s="135"/>
      <c r="M43" s="135"/>
      <c r="N43" s="4"/>
    </row>
    <row r="44" spans="2:14" customFormat="1" ht="84.5" hidden="1" x14ac:dyDescent="0.35">
      <c r="B44" s="79" t="s">
        <v>12</v>
      </c>
      <c r="C44" s="80" t="s">
        <v>338</v>
      </c>
      <c r="D44" s="4"/>
      <c r="E44" s="80"/>
      <c r="F44" s="87" t="s">
        <v>331</v>
      </c>
      <c r="G44" s="105" t="s">
        <v>108</v>
      </c>
      <c r="H44" s="131"/>
      <c r="I44" s="132"/>
      <c r="J44" s="135"/>
      <c r="K44" s="136">
        <f ca="1">SUM(D44:M44)</f>
        <v>0</v>
      </c>
      <c r="L44" s="135"/>
      <c r="M44" s="135"/>
      <c r="N44" s="4"/>
    </row>
    <row r="45" spans="2:14" customFormat="1" ht="84.5" hidden="1" x14ac:dyDescent="0.35">
      <c r="B45" s="79"/>
      <c r="C45" s="80"/>
      <c r="D45" s="80"/>
      <c r="E45" s="80"/>
      <c r="F45" s="87" t="s">
        <v>331</v>
      </c>
      <c r="G45" s="105" t="s">
        <v>109</v>
      </c>
      <c r="H45" s="117" t="s">
        <v>333</v>
      </c>
      <c r="I45" s="118" t="s">
        <v>333</v>
      </c>
      <c r="J45" s="135"/>
      <c r="K45" s="136"/>
      <c r="L45" s="135"/>
      <c r="M45" s="135"/>
      <c r="N45" s="4"/>
    </row>
    <row r="46" spans="2:14" customFormat="1" ht="84.5" hidden="1" x14ac:dyDescent="0.35">
      <c r="B46" s="79"/>
      <c r="C46" s="80"/>
      <c r="D46" s="80"/>
      <c r="E46" s="80"/>
      <c r="F46" s="87" t="s">
        <v>331</v>
      </c>
      <c r="G46" s="105" t="s">
        <v>152</v>
      </c>
      <c r="H46" s="128"/>
      <c r="I46" s="132" t="s">
        <v>333</v>
      </c>
      <c r="J46" s="135"/>
      <c r="K46" s="136"/>
      <c r="L46" s="135"/>
      <c r="M46" s="135"/>
      <c r="N46" s="4"/>
    </row>
    <row r="47" spans="2:14" customFormat="1" ht="84.5" hidden="1" x14ac:dyDescent="0.35">
      <c r="B47" s="79" t="s">
        <v>12</v>
      </c>
      <c r="C47" s="80" t="s">
        <v>339</v>
      </c>
      <c r="D47" s="4"/>
      <c r="E47" s="80"/>
      <c r="F47" s="87" t="s">
        <v>331</v>
      </c>
      <c r="G47" s="105" t="s">
        <v>108</v>
      </c>
      <c r="H47" s="130"/>
      <c r="I47" s="132"/>
      <c r="J47" s="135"/>
      <c r="K47" s="136">
        <f ca="1">SUM(D47:M47)</f>
        <v>0</v>
      </c>
      <c r="L47" s="135"/>
      <c r="M47" s="135"/>
      <c r="N47" s="4"/>
    </row>
    <row r="48" spans="2:14" customFormat="1" ht="84.5" hidden="1" x14ac:dyDescent="0.35">
      <c r="B48" s="79"/>
      <c r="C48" s="80"/>
      <c r="D48" s="80"/>
      <c r="E48" s="80"/>
      <c r="F48" s="87" t="s">
        <v>331</v>
      </c>
      <c r="G48" s="105" t="s">
        <v>109</v>
      </c>
      <c r="H48" s="117" t="s">
        <v>333</v>
      </c>
      <c r="I48" s="118" t="s">
        <v>333</v>
      </c>
      <c r="J48" s="135"/>
      <c r="K48" s="136"/>
      <c r="L48" s="135"/>
      <c r="M48" s="135"/>
      <c r="N48" s="4"/>
    </row>
    <row r="49" spans="2:15" customFormat="1" ht="84.5" hidden="1" x14ac:dyDescent="0.35">
      <c r="B49" s="79"/>
      <c r="C49" s="80"/>
      <c r="D49" s="80"/>
      <c r="E49" s="80"/>
      <c r="F49" s="87" t="s">
        <v>331</v>
      </c>
      <c r="G49" s="105" t="s">
        <v>152</v>
      </c>
      <c r="H49" s="128"/>
      <c r="I49" s="132" t="s">
        <v>333</v>
      </c>
      <c r="J49" s="135"/>
      <c r="K49" s="136"/>
      <c r="L49" s="135"/>
      <c r="M49" s="135"/>
      <c r="N49" s="4"/>
    </row>
    <row r="50" spans="2:15" customFormat="1" ht="84.5" hidden="1" x14ac:dyDescent="0.35">
      <c r="B50" s="79" t="s">
        <v>12</v>
      </c>
      <c r="C50" s="80" t="s">
        <v>340</v>
      </c>
      <c r="D50" s="4"/>
      <c r="E50" s="87"/>
      <c r="F50" s="87" t="s">
        <v>331</v>
      </c>
      <c r="G50" s="105" t="s">
        <v>108</v>
      </c>
      <c r="H50" s="130"/>
      <c r="I50" s="119">
        <v>3151837</v>
      </c>
      <c r="J50" s="135"/>
      <c r="K50" s="136">
        <f ca="1">SUM(D50:M50)</f>
        <v>3151837</v>
      </c>
      <c r="L50" s="135"/>
      <c r="M50" s="135"/>
      <c r="N50" s="4"/>
    </row>
    <row r="51" spans="2:15" customFormat="1" ht="84.5" hidden="1" x14ac:dyDescent="0.35">
      <c r="B51" s="79"/>
      <c r="C51" s="80"/>
      <c r="D51" s="87"/>
      <c r="E51" s="87"/>
      <c r="F51" s="87" t="s">
        <v>331</v>
      </c>
      <c r="G51" s="105" t="s">
        <v>109</v>
      </c>
      <c r="H51" s="105" t="s">
        <v>341</v>
      </c>
      <c r="I51" s="119">
        <v>9077790</v>
      </c>
      <c r="J51" s="135"/>
      <c r="K51" s="136"/>
      <c r="L51" s="135"/>
      <c r="M51" s="135"/>
      <c r="N51" s="4"/>
    </row>
    <row r="52" spans="2:15" customFormat="1" ht="84.5" hidden="1" x14ac:dyDescent="0.35">
      <c r="B52" s="79"/>
      <c r="C52" s="80"/>
      <c r="D52" s="87"/>
      <c r="E52" s="87"/>
      <c r="F52" s="87" t="s">
        <v>331</v>
      </c>
      <c r="G52" s="105" t="s">
        <v>152</v>
      </c>
      <c r="H52" s="128"/>
      <c r="I52" s="132" t="s">
        <v>333</v>
      </c>
      <c r="J52" s="135"/>
      <c r="K52" s="136"/>
      <c r="L52" s="135"/>
      <c r="M52" s="135"/>
      <c r="N52" s="4"/>
    </row>
    <row r="53" spans="2:15" customFormat="1" ht="84.5" hidden="1" x14ac:dyDescent="0.35">
      <c r="B53" s="79" t="s">
        <v>12</v>
      </c>
      <c r="C53" s="80" t="s">
        <v>342</v>
      </c>
      <c r="D53" s="87"/>
      <c r="E53" s="87"/>
      <c r="F53" s="87" t="s">
        <v>331</v>
      </c>
      <c r="G53" s="105" t="s">
        <v>108</v>
      </c>
      <c r="H53" s="130"/>
      <c r="I53" s="119">
        <v>3151837</v>
      </c>
      <c r="J53" s="135"/>
      <c r="K53" s="136">
        <f ca="1">SUM(D53:M53)</f>
        <v>3151837</v>
      </c>
      <c r="L53" s="135"/>
      <c r="M53" s="135"/>
      <c r="N53" s="4"/>
    </row>
    <row r="54" spans="2:15" ht="84" hidden="1" x14ac:dyDescent="0.3">
      <c r="B54" s="87"/>
      <c r="C54" s="87"/>
      <c r="D54" s="87"/>
      <c r="E54" s="87"/>
      <c r="F54" s="87" t="s">
        <v>331</v>
      </c>
      <c r="G54" s="105" t="s">
        <v>109</v>
      </c>
      <c r="H54" s="105" t="s">
        <v>341</v>
      </c>
      <c r="I54" s="119">
        <v>9077790</v>
      </c>
      <c r="J54" s="126"/>
      <c r="K54" s="126"/>
      <c r="L54" s="126"/>
      <c r="M54" s="126"/>
    </row>
    <row r="55" spans="2:15" ht="84" hidden="1" x14ac:dyDescent="0.3">
      <c r="B55" s="87"/>
      <c r="C55" s="87"/>
      <c r="D55" s="87"/>
      <c r="E55" s="87"/>
      <c r="F55" s="87" t="s">
        <v>331</v>
      </c>
      <c r="G55" s="105" t="s">
        <v>152</v>
      </c>
      <c r="H55" s="128"/>
      <c r="I55" s="132" t="s">
        <v>333</v>
      </c>
      <c r="J55" s="126"/>
      <c r="K55" s="126"/>
      <c r="L55" s="126"/>
      <c r="M55" s="126"/>
    </row>
    <row r="56" spans="2:15" hidden="1" x14ac:dyDescent="0.3"/>
    <row r="57" spans="2:15" s="2" customFormat="1" ht="37" hidden="1" customHeight="1" x14ac:dyDescent="0.35">
      <c r="B57" s="31" t="s">
        <v>343</v>
      </c>
      <c r="C57" s="31" t="s">
        <v>100</v>
      </c>
      <c r="D57" s="814" t="s">
        <v>64</v>
      </c>
      <c r="E57" s="814" t="s">
        <v>65</v>
      </c>
      <c r="F57" s="814" t="s">
        <v>66</v>
      </c>
      <c r="G57" s="46" t="s">
        <v>210</v>
      </c>
      <c r="H57" s="47" t="s">
        <v>101</v>
      </c>
      <c r="I57" s="66"/>
      <c r="J57" s="66"/>
      <c r="K57" s="31"/>
      <c r="L57" s="44"/>
      <c r="M57" s="67" t="s">
        <v>211</v>
      </c>
      <c r="N57" s="17"/>
      <c r="O57" s="3"/>
    </row>
    <row r="58" spans="2:15" s="2" customFormat="1" ht="26.25" hidden="1" customHeight="1" x14ac:dyDescent="0.35">
      <c r="B58" s="32"/>
      <c r="C58" s="32"/>
      <c r="D58" s="816"/>
      <c r="E58" s="816"/>
      <c r="F58" s="816"/>
      <c r="G58" s="48"/>
      <c r="H58" s="47">
        <v>2023</v>
      </c>
      <c r="I58" s="47">
        <v>2022</v>
      </c>
      <c r="J58" s="47">
        <v>2021</v>
      </c>
      <c r="K58" s="34" t="s">
        <v>152</v>
      </c>
      <c r="L58" s="33" t="s">
        <v>213</v>
      </c>
      <c r="M58" s="68"/>
      <c r="N58" s="17"/>
      <c r="O58" s="18"/>
    </row>
    <row r="59" spans="2:15" s="20" customFormat="1" ht="24" hidden="1" customHeight="1" x14ac:dyDescent="0.35">
      <c r="B59" s="896" t="s">
        <v>344</v>
      </c>
      <c r="C59" s="896"/>
      <c r="D59" s="896"/>
      <c r="E59" s="896"/>
      <c r="F59" s="896"/>
      <c r="G59" s="896"/>
      <c r="H59" s="896"/>
      <c r="I59" s="896"/>
      <c r="J59" s="896"/>
      <c r="K59" s="896"/>
      <c r="L59" s="53"/>
      <c r="M59" s="50"/>
    </row>
    <row r="60" spans="2:15" s="2" customFormat="1" ht="151.5" hidden="1" customHeight="1" x14ac:dyDescent="0.35">
      <c r="B60" s="897" t="s">
        <v>345</v>
      </c>
      <c r="C60" s="894" t="s">
        <v>346</v>
      </c>
      <c r="D60" s="39"/>
      <c r="E60" s="39"/>
      <c r="F60" s="39" t="s">
        <v>347</v>
      </c>
      <c r="G60" s="39" t="s">
        <v>108</v>
      </c>
      <c r="H60" s="39" t="s">
        <v>348</v>
      </c>
      <c r="I60" s="61" t="s">
        <v>1507</v>
      </c>
      <c r="J60" s="62"/>
      <c r="K60" s="39" t="s">
        <v>209</v>
      </c>
      <c r="L60" s="57"/>
      <c r="M60" s="39"/>
    </row>
    <row r="61" spans="2:15" s="2" customFormat="1" ht="69.650000000000006" hidden="1" customHeight="1" x14ac:dyDescent="0.35">
      <c r="B61" s="898"/>
      <c r="C61" s="895"/>
      <c r="D61" s="39"/>
      <c r="E61" s="39"/>
      <c r="F61" s="39" t="s">
        <v>347</v>
      </c>
      <c r="G61" s="39" t="s">
        <v>109</v>
      </c>
      <c r="H61" s="39" t="s">
        <v>348</v>
      </c>
      <c r="I61" s="61" t="s">
        <v>1508</v>
      </c>
      <c r="J61" s="62"/>
      <c r="K61" s="39"/>
      <c r="L61" s="57"/>
      <c r="M61" s="39"/>
    </row>
    <row r="62" spans="2:15" s="2" customFormat="1" ht="42.75" hidden="1" customHeight="1" x14ac:dyDescent="0.35">
      <c r="B62" s="892" t="s">
        <v>349</v>
      </c>
      <c r="C62" s="894" t="s">
        <v>350</v>
      </c>
      <c r="D62" s="39"/>
      <c r="E62" s="39"/>
      <c r="F62" s="39"/>
      <c r="G62" s="39" t="s">
        <v>108</v>
      </c>
      <c r="H62" s="139"/>
      <c r="I62" s="63" t="s">
        <v>351</v>
      </c>
      <c r="J62" s="64"/>
      <c r="K62" s="39"/>
      <c r="L62" s="39"/>
      <c r="M62" s="39"/>
    </row>
    <row r="63" spans="2:15" s="2" customFormat="1" ht="14.5" hidden="1" x14ac:dyDescent="0.35">
      <c r="B63" s="893"/>
      <c r="C63" s="895"/>
      <c r="D63" s="39"/>
      <c r="E63" s="39"/>
      <c r="F63" s="39"/>
      <c r="G63" s="39" t="s">
        <v>109</v>
      </c>
      <c r="H63" s="139"/>
      <c r="I63" s="63" t="s">
        <v>351</v>
      </c>
      <c r="J63" s="64"/>
      <c r="K63" s="39"/>
      <c r="L63" s="39"/>
      <c r="M63" s="39"/>
    </row>
    <row r="64" spans="2:15" s="2" customFormat="1" ht="28.5" hidden="1" customHeight="1" x14ac:dyDescent="0.35">
      <c r="B64" s="892" t="s">
        <v>352</v>
      </c>
      <c r="C64" s="894" t="s">
        <v>353</v>
      </c>
      <c r="D64" s="39"/>
      <c r="E64" s="39"/>
      <c r="F64" s="39"/>
      <c r="G64" s="39" t="s">
        <v>108</v>
      </c>
      <c r="H64" s="139"/>
      <c r="I64" s="63" t="s">
        <v>351</v>
      </c>
      <c r="J64" s="64"/>
      <c r="K64" s="39"/>
      <c r="L64" s="39"/>
      <c r="M64" s="39"/>
    </row>
    <row r="65" spans="2:13" s="2" customFormat="1" ht="14.5" hidden="1" x14ac:dyDescent="0.35">
      <c r="B65" s="893"/>
      <c r="C65" s="895"/>
      <c r="D65" s="39"/>
      <c r="E65" s="39"/>
      <c r="F65" s="39"/>
      <c r="G65" s="39" t="s">
        <v>109</v>
      </c>
      <c r="H65" s="139"/>
      <c r="I65" s="63" t="s">
        <v>351</v>
      </c>
      <c r="J65" s="64"/>
      <c r="K65" s="39"/>
      <c r="L65" s="39"/>
      <c r="M65" s="39"/>
    </row>
  </sheetData>
  <sheetProtection algorithmName="SHA-512" hashValue="ibVf+V6GNHpSahTuLJuooAI7s6yhajfBjIXvMdh39Qq/knxFC7cbVpHsEn6y5fpN39f7wulNGl47sW91vbmmUw==" saltValue="y0gXHR63ENvWkEcY9WQ8Zw==" spinCount="100000" sheet="1" objects="1" scenarios="1"/>
  <dataConsolidate/>
  <mergeCells count="131">
    <mergeCell ref="C31:E31"/>
    <mergeCell ref="F31:M31"/>
    <mergeCell ref="B25:E26"/>
    <mergeCell ref="F25:I25"/>
    <mergeCell ref="J25:M25"/>
    <mergeCell ref="F26:G26"/>
    <mergeCell ref="F27:G27"/>
    <mergeCell ref="F28:G28"/>
    <mergeCell ref="H26:I26"/>
    <mergeCell ref="H27:I27"/>
    <mergeCell ref="H28:I28"/>
    <mergeCell ref="J26:K26"/>
    <mergeCell ref="J27:K27"/>
    <mergeCell ref="J28:K28"/>
    <mergeCell ref="L27:M27"/>
    <mergeCell ref="L28:M28"/>
    <mergeCell ref="L15:M15"/>
    <mergeCell ref="B21:E21"/>
    <mergeCell ref="B22:E22"/>
    <mergeCell ref="B23:E23"/>
    <mergeCell ref="K33:K34"/>
    <mergeCell ref="F22:G22"/>
    <mergeCell ref="F23:G23"/>
    <mergeCell ref="H22:I22"/>
    <mergeCell ref="H23:I23"/>
    <mergeCell ref="F21:I21"/>
    <mergeCell ref="J22:K22"/>
    <mergeCell ref="J23:K23"/>
    <mergeCell ref="J21:M21"/>
    <mergeCell ref="D16:E16"/>
    <mergeCell ref="D17:E17"/>
    <mergeCell ref="D18:E18"/>
    <mergeCell ref="L22:M22"/>
    <mergeCell ref="L23:M23"/>
    <mergeCell ref="L26:M26"/>
    <mergeCell ref="C27:E27"/>
    <mergeCell ref="C28:E28"/>
    <mergeCell ref="C29:E29"/>
    <mergeCell ref="B29:B31"/>
    <mergeCell ref="C30:E30"/>
    <mergeCell ref="B64:B65"/>
    <mergeCell ref="C64:C65"/>
    <mergeCell ref="B59:K59"/>
    <mergeCell ref="B60:B61"/>
    <mergeCell ref="C60:C61"/>
    <mergeCell ref="B62:B63"/>
    <mergeCell ref="C62:C63"/>
    <mergeCell ref="B33:B34"/>
    <mergeCell ref="C33:C34"/>
    <mergeCell ref="D33:D34"/>
    <mergeCell ref="F33:F34"/>
    <mergeCell ref="E33:E34"/>
    <mergeCell ref="D57:D58"/>
    <mergeCell ref="E57:E58"/>
    <mergeCell ref="F57:F58"/>
    <mergeCell ref="G33:G34"/>
    <mergeCell ref="B6:C6"/>
    <mergeCell ref="B7:C7"/>
    <mergeCell ref="B8:C8"/>
    <mergeCell ref="B9:C9"/>
    <mergeCell ref="B10:C10"/>
    <mergeCell ref="B17:C17"/>
    <mergeCell ref="B18:C18"/>
    <mergeCell ref="B11:C11"/>
    <mergeCell ref="B12:C12"/>
    <mergeCell ref="B13:C13"/>
    <mergeCell ref="B14:C14"/>
    <mergeCell ref="B16:C16"/>
    <mergeCell ref="B15:C15"/>
    <mergeCell ref="F16:G16"/>
    <mergeCell ref="F17:G17"/>
    <mergeCell ref="F18:G18"/>
    <mergeCell ref="D6:E6"/>
    <mergeCell ref="D7:E7"/>
    <mergeCell ref="D8:E8"/>
    <mergeCell ref="D9:E9"/>
    <mergeCell ref="D10:E10"/>
    <mergeCell ref="D11:E11"/>
    <mergeCell ref="D12:E12"/>
    <mergeCell ref="D13:E13"/>
    <mergeCell ref="D14:E14"/>
    <mergeCell ref="F6:G6"/>
    <mergeCell ref="F7:G7"/>
    <mergeCell ref="F8:G8"/>
    <mergeCell ref="F9:G9"/>
    <mergeCell ref="F10:G10"/>
    <mergeCell ref="F11:G11"/>
    <mergeCell ref="F12:G12"/>
    <mergeCell ref="F13:G13"/>
    <mergeCell ref="F14:G14"/>
    <mergeCell ref="D15:E15"/>
    <mergeCell ref="F15:G15"/>
    <mergeCell ref="J14:K14"/>
    <mergeCell ref="J16:K16"/>
    <mergeCell ref="J17:K17"/>
    <mergeCell ref="J18:K18"/>
    <mergeCell ref="H6:I6"/>
    <mergeCell ref="H7:I7"/>
    <mergeCell ref="H8:I8"/>
    <mergeCell ref="H9:I9"/>
    <mergeCell ref="H10:I10"/>
    <mergeCell ref="H11:I11"/>
    <mergeCell ref="H12:I12"/>
    <mergeCell ref="H13:I13"/>
    <mergeCell ref="H14:I14"/>
    <mergeCell ref="H15:I15"/>
    <mergeCell ref="J15:K15"/>
    <mergeCell ref="B19:M19"/>
    <mergeCell ref="L6:M6"/>
    <mergeCell ref="L7:M7"/>
    <mergeCell ref="L8:M8"/>
    <mergeCell ref="L9:M9"/>
    <mergeCell ref="L10:M10"/>
    <mergeCell ref="L17:M17"/>
    <mergeCell ref="L18:M18"/>
    <mergeCell ref="L11:M11"/>
    <mergeCell ref="L12:M12"/>
    <mergeCell ref="L13:M13"/>
    <mergeCell ref="L14:M14"/>
    <mergeCell ref="L16:M16"/>
    <mergeCell ref="H16:I16"/>
    <mergeCell ref="H17:I17"/>
    <mergeCell ref="H18:I18"/>
    <mergeCell ref="J6:K6"/>
    <mergeCell ref="J7:K7"/>
    <mergeCell ref="J8:K8"/>
    <mergeCell ref="J9:K9"/>
    <mergeCell ref="J10:K10"/>
    <mergeCell ref="J11:K11"/>
    <mergeCell ref="J12:K12"/>
    <mergeCell ref="J13:K13"/>
  </mergeCells>
  <pageMargins left="0.7" right="0.7" top="0.75" bottom="0.75" header="0.3" footer="0.3"/>
  <pageSetup paperSize="5" scale="41"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044E1-BBEA-45E8-A836-644B63FD4343}">
  <sheetPr>
    <tabColor rgb="FFE0D5BE"/>
    <pageSetUpPr fitToPage="1"/>
  </sheetPr>
  <dimension ref="B1:S89"/>
  <sheetViews>
    <sheetView topLeftCell="A34" zoomScale="85" zoomScaleNormal="85" workbookViewId="0">
      <selection activeCell="S25" sqref="S25"/>
    </sheetView>
  </sheetViews>
  <sheetFormatPr defaultColWidth="9.1796875" defaultRowHeight="14" x14ac:dyDescent="0.3"/>
  <cols>
    <col min="1" max="1" width="3.453125" style="4" customWidth="1"/>
    <col min="2" max="2" width="20.453125" style="4" customWidth="1"/>
    <col min="3" max="3" width="54.453125" style="4" customWidth="1"/>
    <col min="4" max="5" width="14.453125" style="110" customWidth="1"/>
    <col min="6" max="11" width="14.453125" style="4" customWidth="1"/>
    <col min="12" max="12" width="17.81640625" style="4" customWidth="1"/>
    <col min="13" max="13" width="18.26953125" style="4" customWidth="1"/>
    <col min="14" max="14" width="23.7265625" style="4" customWidth="1"/>
    <col min="15" max="15" width="13.453125" style="4" customWidth="1"/>
    <col min="16" max="18" width="9.1796875" style="4" customWidth="1"/>
    <col min="19" max="16384" width="9.1796875" style="4"/>
  </cols>
  <sheetData>
    <row r="1" spans="2:18" ht="78" customHeight="1" x14ac:dyDescent="0.3"/>
    <row r="2" spans="2:18" ht="50.5" customHeight="1" x14ac:dyDescent="0.5">
      <c r="B2" s="213" t="s">
        <v>1198</v>
      </c>
      <c r="C2" s="214"/>
      <c r="D2" s="214"/>
      <c r="E2" s="214"/>
      <c r="F2" s="214"/>
      <c r="G2" s="214"/>
      <c r="H2" s="214"/>
      <c r="I2" s="214"/>
      <c r="J2" s="214"/>
      <c r="K2" s="214"/>
      <c r="L2" s="214"/>
      <c r="M2" s="214"/>
      <c r="N2" s="214"/>
    </row>
    <row r="3" spans="2:18" ht="40.5" customHeight="1" x14ac:dyDescent="0.3">
      <c r="B3" s="215" t="s">
        <v>14</v>
      </c>
      <c r="C3" s="159"/>
      <c r="D3" s="159"/>
      <c r="E3" s="159"/>
      <c r="F3" s="159"/>
      <c r="G3" s="159"/>
      <c r="H3" s="159"/>
      <c r="I3" s="159"/>
      <c r="J3" s="159"/>
      <c r="K3" s="159"/>
      <c r="L3" s="287"/>
      <c r="M3" s="287"/>
      <c r="N3" s="287"/>
    </row>
    <row r="4" spans="2:18" ht="16.5" customHeight="1" x14ac:dyDescent="0.3">
      <c r="B4" s="15"/>
      <c r="C4" s="14"/>
      <c r="D4" s="111"/>
      <c r="E4" s="241"/>
      <c r="F4" s="170"/>
      <c r="G4" s="184"/>
      <c r="L4" s="16"/>
      <c r="M4" s="16"/>
      <c r="N4" s="16"/>
    </row>
    <row r="5" spans="2:18" s="206" customFormat="1" ht="49" customHeight="1" x14ac:dyDescent="0.25">
      <c r="B5" s="253" t="s">
        <v>354</v>
      </c>
      <c r="C5" s="246"/>
      <c r="D5" s="246"/>
      <c r="E5" s="246"/>
      <c r="F5" s="246"/>
      <c r="G5" s="246"/>
      <c r="H5" s="246"/>
      <c r="I5" s="246"/>
      <c r="J5" s="246"/>
      <c r="K5" s="246"/>
      <c r="L5" s="246"/>
      <c r="M5" s="246"/>
      <c r="N5" s="248"/>
      <c r="P5" s="246"/>
      <c r="Q5" s="246"/>
      <c r="R5" s="246"/>
    </row>
    <row r="6" spans="2:18" ht="18.649999999999999" customHeight="1" x14ac:dyDescent="0.3">
      <c r="B6" s="983" t="s">
        <v>155</v>
      </c>
      <c r="C6" s="984"/>
      <c r="D6" s="985" t="s">
        <v>68</v>
      </c>
      <c r="E6" s="985"/>
      <c r="F6" s="985"/>
      <c r="G6" s="985"/>
      <c r="H6" s="985"/>
      <c r="I6" s="985"/>
      <c r="J6" s="985"/>
      <c r="K6" s="986"/>
      <c r="L6" s="310"/>
      <c r="O6" s="306" t="s">
        <v>91</v>
      </c>
      <c r="P6" s="306" t="s">
        <v>64</v>
      </c>
      <c r="Q6" s="306" t="s">
        <v>139</v>
      </c>
      <c r="R6" s="306" t="s">
        <v>66</v>
      </c>
    </row>
    <row r="7" spans="2:18" s="206" customFormat="1" ht="25" customHeight="1" x14ac:dyDescent="0.25">
      <c r="B7" s="707" t="s">
        <v>355</v>
      </c>
      <c r="C7" s="707"/>
      <c r="D7" s="721" t="s">
        <v>1392</v>
      </c>
      <c r="E7" s="721"/>
      <c r="F7" s="721"/>
      <c r="G7" s="721"/>
      <c r="H7" s="721"/>
      <c r="I7" s="721"/>
      <c r="J7" s="721"/>
      <c r="K7" s="721"/>
    </row>
    <row r="8" spans="2:18" s="206" customFormat="1" ht="25" customHeight="1" x14ac:dyDescent="0.25">
      <c r="B8" s="707" t="s">
        <v>356</v>
      </c>
      <c r="C8" s="707"/>
      <c r="D8" s="721" t="s">
        <v>1392</v>
      </c>
      <c r="E8" s="721"/>
      <c r="F8" s="721"/>
      <c r="G8" s="721"/>
      <c r="H8" s="721"/>
      <c r="I8" s="721"/>
      <c r="J8" s="721"/>
      <c r="K8" s="721"/>
    </row>
    <row r="9" spans="2:18" s="206" customFormat="1" ht="49" customHeight="1" x14ac:dyDescent="0.25">
      <c r="B9" s="253" t="s">
        <v>1164</v>
      </c>
      <c r="C9" s="246"/>
      <c r="D9" s="246"/>
      <c r="E9" s="246"/>
      <c r="F9" s="246"/>
      <c r="G9" s="246"/>
      <c r="H9" s="246"/>
      <c r="I9" s="246"/>
      <c r="J9" s="248"/>
      <c r="L9" s="246"/>
      <c r="M9" s="246"/>
      <c r="N9" s="246"/>
    </row>
    <row r="10" spans="2:18" ht="18" customHeight="1" x14ac:dyDescent="0.3">
      <c r="B10" s="997" t="s">
        <v>62</v>
      </c>
      <c r="C10" s="998"/>
      <c r="D10" s="795" t="s">
        <v>69</v>
      </c>
      <c r="E10" s="796"/>
      <c r="F10" s="795">
        <v>2022</v>
      </c>
      <c r="G10" s="797"/>
      <c r="H10" s="795">
        <v>2021</v>
      </c>
      <c r="I10" s="797"/>
      <c r="J10" s="528"/>
      <c r="K10" s="528"/>
    </row>
    <row r="11" spans="2:18" ht="16.5" customHeight="1" x14ac:dyDescent="0.3">
      <c r="B11" s="999"/>
      <c r="C11" s="1000"/>
      <c r="D11" s="910" t="s">
        <v>103</v>
      </c>
      <c r="E11" s="910"/>
      <c r="F11" s="910" t="s">
        <v>103</v>
      </c>
      <c r="G11" s="910"/>
      <c r="H11" s="910" t="s">
        <v>103</v>
      </c>
      <c r="I11" s="910"/>
      <c r="J11" s="528"/>
      <c r="K11" s="528"/>
      <c r="N11" s="989"/>
      <c r="O11" s="989"/>
    </row>
    <row r="12" spans="2:18" ht="25" customHeight="1" x14ac:dyDescent="0.3">
      <c r="B12" s="943" t="s">
        <v>1511</v>
      </c>
      <c r="C12" s="944"/>
      <c r="D12" s="994">
        <v>11135</v>
      </c>
      <c r="E12" s="994"/>
      <c r="F12" s="952">
        <v>22329.599999999999</v>
      </c>
      <c r="G12" s="953"/>
      <c r="H12" s="952">
        <v>7426</v>
      </c>
      <c r="I12" s="953"/>
      <c r="J12" s="528"/>
      <c r="K12" s="528"/>
      <c r="N12" s="990"/>
      <c r="O12" s="990"/>
    </row>
    <row r="13" spans="2:18" ht="25" customHeight="1" x14ac:dyDescent="0.3">
      <c r="B13" s="943" t="s">
        <v>357</v>
      </c>
      <c r="C13" s="944"/>
      <c r="D13" s="951">
        <v>0</v>
      </c>
      <c r="E13" s="951"/>
      <c r="F13" s="951">
        <v>0</v>
      </c>
      <c r="G13" s="951"/>
      <c r="H13" s="951">
        <v>0</v>
      </c>
      <c r="I13" s="951"/>
      <c r="J13" s="528"/>
      <c r="K13" s="528"/>
      <c r="N13" s="991"/>
      <c r="O13" s="991"/>
    </row>
    <row r="14" spans="2:18" ht="25" customHeight="1" x14ac:dyDescent="0.3">
      <c r="B14" s="943" t="s">
        <v>358</v>
      </c>
      <c r="C14" s="944"/>
      <c r="D14" s="994">
        <v>4553</v>
      </c>
      <c r="E14" s="994"/>
      <c r="F14" s="952">
        <v>4501</v>
      </c>
      <c r="G14" s="953"/>
      <c r="H14" s="952">
        <v>2013</v>
      </c>
      <c r="I14" s="953"/>
      <c r="J14" s="528"/>
      <c r="K14" s="528"/>
      <c r="N14" s="991"/>
      <c r="O14" s="991"/>
    </row>
    <row r="15" spans="2:18" ht="25" customHeight="1" x14ac:dyDescent="0.3">
      <c r="B15" s="943" t="s">
        <v>1221</v>
      </c>
      <c r="C15" s="944"/>
      <c r="D15" s="995">
        <v>7768</v>
      </c>
      <c r="E15" s="995"/>
      <c r="F15" s="952">
        <v>6614</v>
      </c>
      <c r="G15" s="953"/>
      <c r="H15" s="934" t="s">
        <v>449</v>
      </c>
      <c r="I15" s="936"/>
      <c r="J15" s="528"/>
      <c r="K15" s="528"/>
      <c r="N15" s="1001"/>
      <c r="O15" s="1001"/>
    </row>
    <row r="16" spans="2:18" ht="25" customHeight="1" x14ac:dyDescent="0.3">
      <c r="B16" s="943" t="s">
        <v>360</v>
      </c>
      <c r="C16" s="944"/>
      <c r="D16" s="995">
        <v>11631</v>
      </c>
      <c r="E16" s="995"/>
      <c r="F16" s="934" t="s">
        <v>449</v>
      </c>
      <c r="G16" s="936"/>
      <c r="H16" s="934" t="s">
        <v>449</v>
      </c>
      <c r="I16" s="936"/>
      <c r="J16" s="528"/>
      <c r="K16" s="528"/>
      <c r="N16" s="991"/>
      <c r="O16" s="991"/>
    </row>
    <row r="17" spans="2:15" ht="25" customHeight="1" x14ac:dyDescent="0.3">
      <c r="B17" s="943" t="s">
        <v>361</v>
      </c>
      <c r="C17" s="944"/>
      <c r="D17" s="996">
        <v>0</v>
      </c>
      <c r="E17" s="996"/>
      <c r="F17" s="934" t="s">
        <v>449</v>
      </c>
      <c r="G17" s="936"/>
      <c r="H17" s="934" t="s">
        <v>449</v>
      </c>
      <c r="I17" s="936"/>
      <c r="J17" s="528"/>
      <c r="K17" s="528"/>
      <c r="N17" s="991"/>
      <c r="O17" s="991"/>
    </row>
    <row r="18" spans="2:15" ht="25" customHeight="1" x14ac:dyDescent="0.3">
      <c r="B18" s="943" t="s">
        <v>362</v>
      </c>
      <c r="C18" s="944"/>
      <c r="D18" s="995">
        <v>18648</v>
      </c>
      <c r="E18" s="995"/>
      <c r="F18" s="934" t="s">
        <v>449</v>
      </c>
      <c r="G18" s="936"/>
      <c r="H18" s="934" t="s">
        <v>449</v>
      </c>
      <c r="I18" s="936"/>
      <c r="J18" s="528"/>
      <c r="K18" s="528"/>
      <c r="N18" s="991"/>
      <c r="O18" s="991"/>
    </row>
    <row r="19" spans="2:15" ht="25" customHeight="1" x14ac:dyDescent="0.3">
      <c r="B19" s="945" t="s">
        <v>1528</v>
      </c>
      <c r="C19" s="946"/>
      <c r="D19" s="993">
        <v>0.62</v>
      </c>
      <c r="E19" s="993"/>
      <c r="F19" s="934" t="s">
        <v>449</v>
      </c>
      <c r="G19" s="936"/>
      <c r="H19" s="934" t="s">
        <v>449</v>
      </c>
      <c r="I19" s="936"/>
      <c r="J19" s="528"/>
      <c r="K19" s="528"/>
      <c r="N19" s="1001"/>
      <c r="O19" s="1001"/>
    </row>
    <row r="20" spans="2:15" ht="49.5" customHeight="1" x14ac:dyDescent="0.3">
      <c r="B20" s="947" t="s">
        <v>1529</v>
      </c>
      <c r="C20" s="947"/>
      <c r="D20" s="947"/>
      <c r="E20" s="947"/>
      <c r="F20" s="947"/>
      <c r="G20" s="947"/>
      <c r="H20" s="947"/>
      <c r="I20" s="947"/>
      <c r="J20" s="947"/>
      <c r="K20" s="947"/>
      <c r="L20" s="232"/>
      <c r="M20" s="232"/>
      <c r="N20" s="232"/>
    </row>
    <row r="21" spans="2:15" s="206" customFormat="1" ht="49" customHeight="1" x14ac:dyDescent="0.25">
      <c r="B21" s="253" t="s">
        <v>363</v>
      </c>
      <c r="C21" s="246"/>
      <c r="D21" s="246"/>
      <c r="E21" s="246"/>
      <c r="F21" s="246"/>
      <c r="G21" s="246"/>
      <c r="H21" s="246"/>
      <c r="I21" s="246"/>
      <c r="J21" s="248"/>
      <c r="L21" s="246"/>
      <c r="M21" s="246"/>
      <c r="N21" s="246"/>
    </row>
    <row r="22" spans="2:15" ht="18" customHeight="1" x14ac:dyDescent="0.3">
      <c r="B22" s="876" t="s">
        <v>62</v>
      </c>
      <c r="C22" s="877"/>
      <c r="D22" s="795" t="s">
        <v>69</v>
      </c>
      <c r="E22" s="796"/>
      <c r="F22" s="796"/>
      <c r="G22" s="797"/>
      <c r="H22" s="795">
        <v>2022</v>
      </c>
      <c r="I22" s="796"/>
      <c r="J22" s="796"/>
      <c r="K22" s="825"/>
      <c r="L22" s="992" t="s">
        <v>64</v>
      </c>
      <c r="M22" s="992" t="s">
        <v>139</v>
      </c>
      <c r="N22" s="992" t="s">
        <v>66</v>
      </c>
    </row>
    <row r="23" spans="2:15" ht="16.5" customHeight="1" x14ac:dyDescent="0.3">
      <c r="B23" s="949"/>
      <c r="C23" s="950"/>
      <c r="D23" s="961" t="s">
        <v>108</v>
      </c>
      <c r="E23" s="961"/>
      <c r="F23" s="961" t="s">
        <v>109</v>
      </c>
      <c r="G23" s="961"/>
      <c r="H23" s="961" t="s">
        <v>108</v>
      </c>
      <c r="I23" s="961"/>
      <c r="J23" s="961" t="s">
        <v>109</v>
      </c>
      <c r="K23" s="961"/>
      <c r="L23" s="992"/>
      <c r="M23" s="992"/>
      <c r="N23" s="992"/>
    </row>
    <row r="24" spans="2:15" ht="24.75" customHeight="1" x14ac:dyDescent="0.3">
      <c r="B24" s="857" t="s">
        <v>1511</v>
      </c>
      <c r="C24" s="476" t="s">
        <v>1229</v>
      </c>
      <c r="D24" s="955">
        <f>1121072/1000</f>
        <v>1121.0719999999999</v>
      </c>
      <c r="E24" s="955"/>
      <c r="F24" s="955">
        <f>8612082/1000</f>
        <v>8612.0820000000003</v>
      </c>
      <c r="G24" s="955"/>
      <c r="H24" s="962">
        <v>1507</v>
      </c>
      <c r="I24" s="962"/>
      <c r="J24" s="962">
        <v>19270</v>
      </c>
      <c r="K24" s="962"/>
      <c r="N24" s="290"/>
    </row>
    <row r="25" spans="2:15" ht="24.75" customHeight="1" x14ac:dyDescent="0.3">
      <c r="B25" s="857"/>
      <c r="C25" s="477" t="s">
        <v>365</v>
      </c>
      <c r="D25" s="955">
        <f>413480/1000</f>
        <v>413.48</v>
      </c>
      <c r="E25" s="955"/>
      <c r="F25" s="955">
        <f>988650/1000</f>
        <v>988.65</v>
      </c>
      <c r="G25" s="955"/>
      <c r="H25" s="962">
        <v>483</v>
      </c>
      <c r="I25" s="962"/>
      <c r="J25" s="962">
        <v>1064</v>
      </c>
      <c r="K25" s="962"/>
      <c r="N25" s="290"/>
    </row>
    <row r="26" spans="2:15" ht="24.75" customHeight="1" x14ac:dyDescent="0.3">
      <c r="B26" s="857"/>
      <c r="C26" s="477" t="s">
        <v>366</v>
      </c>
      <c r="D26" s="934" t="s">
        <v>1153</v>
      </c>
      <c r="E26" s="935"/>
      <c r="F26" s="935"/>
      <c r="G26" s="936"/>
      <c r="H26" s="934" t="s">
        <v>1153</v>
      </c>
      <c r="I26" s="935"/>
      <c r="J26" s="935"/>
      <c r="K26" s="936"/>
      <c r="N26" s="290"/>
    </row>
    <row r="27" spans="2:15" ht="24.75" customHeight="1" x14ac:dyDescent="0.3">
      <c r="B27" s="857"/>
      <c r="C27" s="477" t="s">
        <v>367</v>
      </c>
      <c r="D27" s="934" t="s">
        <v>1154</v>
      </c>
      <c r="E27" s="935"/>
      <c r="F27" s="935"/>
      <c r="G27" s="936"/>
      <c r="H27" s="934" t="s">
        <v>1154</v>
      </c>
      <c r="I27" s="935"/>
      <c r="J27" s="935"/>
      <c r="K27" s="936"/>
      <c r="N27" s="290"/>
    </row>
    <row r="28" spans="2:15" ht="24.75" customHeight="1" x14ac:dyDescent="0.3">
      <c r="B28" s="858"/>
      <c r="C28" s="478" t="s">
        <v>1512</v>
      </c>
      <c r="D28" s="956">
        <f>1534552/1000</f>
        <v>1534.5519999999999</v>
      </c>
      <c r="E28" s="956"/>
      <c r="F28" s="956">
        <f>9600732/1000</f>
        <v>9600.732</v>
      </c>
      <c r="G28" s="956"/>
      <c r="H28" s="963">
        <f>SUM(H24:I27)</f>
        <v>1990</v>
      </c>
      <c r="I28" s="963"/>
      <c r="J28" s="963">
        <f>SUM(J24:K27)</f>
        <v>20334</v>
      </c>
      <c r="K28" s="963"/>
      <c r="N28" s="290"/>
    </row>
    <row r="29" spans="2:15" ht="24.75" customHeight="1" x14ac:dyDescent="0.3">
      <c r="B29" s="856" t="s">
        <v>357</v>
      </c>
      <c r="C29" s="477" t="s">
        <v>364</v>
      </c>
      <c r="D29" s="957">
        <v>0</v>
      </c>
      <c r="E29" s="957"/>
      <c r="F29" s="955">
        <v>0</v>
      </c>
      <c r="G29" s="955"/>
      <c r="H29" s="964">
        <v>0</v>
      </c>
      <c r="I29" s="964"/>
      <c r="J29" s="964">
        <v>0</v>
      </c>
      <c r="K29" s="964"/>
      <c r="N29" s="184"/>
    </row>
    <row r="30" spans="2:15" ht="24.75" customHeight="1" x14ac:dyDescent="0.3">
      <c r="B30" s="857"/>
      <c r="C30" s="477" t="s">
        <v>365</v>
      </c>
      <c r="D30" s="934" t="s">
        <v>1158</v>
      </c>
      <c r="E30" s="935"/>
      <c r="F30" s="935"/>
      <c r="G30" s="936"/>
      <c r="H30" s="934" t="s">
        <v>1158</v>
      </c>
      <c r="I30" s="935"/>
      <c r="J30" s="935"/>
      <c r="K30" s="936"/>
      <c r="N30" s="290"/>
    </row>
    <row r="31" spans="2:15" ht="24.75" customHeight="1" x14ac:dyDescent="0.3">
      <c r="B31" s="857"/>
      <c r="C31" s="477" t="s">
        <v>366</v>
      </c>
      <c r="D31" s="934" t="s">
        <v>1160</v>
      </c>
      <c r="E31" s="935"/>
      <c r="F31" s="935"/>
      <c r="G31" s="936"/>
      <c r="H31" s="934" t="s">
        <v>1160</v>
      </c>
      <c r="I31" s="935"/>
      <c r="J31" s="935"/>
      <c r="K31" s="936"/>
      <c r="N31" s="290"/>
    </row>
    <row r="32" spans="2:15" ht="24.75" customHeight="1" x14ac:dyDescent="0.3">
      <c r="B32" s="857"/>
      <c r="C32" s="477" t="s">
        <v>367</v>
      </c>
      <c r="D32" s="934" t="s">
        <v>1159</v>
      </c>
      <c r="E32" s="935"/>
      <c r="F32" s="935"/>
      <c r="G32" s="936"/>
      <c r="H32" s="934" t="s">
        <v>1159</v>
      </c>
      <c r="I32" s="935"/>
      <c r="J32" s="935"/>
      <c r="K32" s="936"/>
      <c r="N32" s="290"/>
    </row>
    <row r="33" spans="2:18" ht="24.75" customHeight="1" x14ac:dyDescent="0.3">
      <c r="B33" s="858"/>
      <c r="C33" s="478" t="s">
        <v>1161</v>
      </c>
      <c r="D33" s="948">
        <v>0</v>
      </c>
      <c r="E33" s="948"/>
      <c r="F33" s="956">
        <v>0</v>
      </c>
      <c r="G33" s="956"/>
      <c r="H33" s="987">
        <v>0</v>
      </c>
      <c r="I33" s="987"/>
      <c r="J33" s="987">
        <v>0</v>
      </c>
      <c r="K33" s="987"/>
      <c r="N33" s="290"/>
    </row>
    <row r="34" spans="2:18" ht="24.75" customHeight="1" x14ac:dyDescent="0.3">
      <c r="B34" s="856" t="s">
        <v>358</v>
      </c>
      <c r="C34" s="477" t="s">
        <v>364</v>
      </c>
      <c r="D34" s="957">
        <v>0</v>
      </c>
      <c r="E34" s="957"/>
      <c r="F34" s="955">
        <f>4552517/1000</f>
        <v>4552.5169999999998</v>
      </c>
      <c r="G34" s="955"/>
      <c r="H34" s="964">
        <v>0</v>
      </c>
      <c r="I34" s="964"/>
      <c r="J34" s="962">
        <v>4501</v>
      </c>
      <c r="K34" s="962"/>
      <c r="N34" s="184"/>
    </row>
    <row r="35" spans="2:18" ht="24.75" customHeight="1" x14ac:dyDescent="0.3">
      <c r="B35" s="857"/>
      <c r="C35" s="477" t="s">
        <v>365</v>
      </c>
      <c r="D35" s="934" t="s">
        <v>1157</v>
      </c>
      <c r="E35" s="935"/>
      <c r="F35" s="935"/>
      <c r="G35" s="936"/>
      <c r="H35" s="934" t="s">
        <v>1157</v>
      </c>
      <c r="I35" s="935"/>
      <c r="J35" s="935"/>
      <c r="K35" s="936"/>
      <c r="N35" s="290"/>
    </row>
    <row r="36" spans="2:18" ht="24.75" customHeight="1" x14ac:dyDescent="0.3">
      <c r="B36" s="857"/>
      <c r="C36" s="477" t="s">
        <v>366</v>
      </c>
      <c r="D36" s="934" t="s">
        <v>1156</v>
      </c>
      <c r="E36" s="935"/>
      <c r="F36" s="935"/>
      <c r="G36" s="936"/>
      <c r="H36" s="934" t="s">
        <v>1156</v>
      </c>
      <c r="I36" s="935"/>
      <c r="J36" s="935"/>
      <c r="K36" s="936"/>
      <c r="N36" s="290"/>
    </row>
    <row r="37" spans="2:18" ht="24.75" customHeight="1" x14ac:dyDescent="0.3">
      <c r="B37" s="857"/>
      <c r="C37" s="477" t="s">
        <v>367</v>
      </c>
      <c r="D37" s="934" t="s">
        <v>1155</v>
      </c>
      <c r="E37" s="935"/>
      <c r="F37" s="935"/>
      <c r="G37" s="936"/>
      <c r="H37" s="934" t="s">
        <v>1155</v>
      </c>
      <c r="I37" s="935"/>
      <c r="J37" s="935"/>
      <c r="K37" s="936"/>
      <c r="N37" s="290"/>
    </row>
    <row r="38" spans="2:18" ht="24.75" customHeight="1" x14ac:dyDescent="0.3">
      <c r="B38" s="858"/>
      <c r="C38" s="478" t="s">
        <v>1162</v>
      </c>
      <c r="D38" s="948">
        <v>0</v>
      </c>
      <c r="E38" s="948"/>
      <c r="F38" s="956">
        <f>4552517/1000</f>
        <v>4552.5169999999998</v>
      </c>
      <c r="G38" s="956"/>
      <c r="H38" s="988"/>
      <c r="I38" s="988"/>
      <c r="J38" s="988"/>
      <c r="K38" s="988"/>
      <c r="N38" s="290"/>
    </row>
    <row r="39" spans="2:18" ht="24.75" customHeight="1" x14ac:dyDescent="0.3">
      <c r="B39" s="856" t="s">
        <v>359</v>
      </c>
      <c r="C39" s="477" t="s">
        <v>1280</v>
      </c>
      <c r="D39" s="955">
        <f>1578614/1000</f>
        <v>1578.614</v>
      </c>
      <c r="E39" s="955"/>
      <c r="F39" s="955">
        <f>2997185/1000</f>
        <v>2997.1849999999999</v>
      </c>
      <c r="G39" s="955"/>
      <c r="H39" s="962">
        <f>1189000/1000</f>
        <v>1189</v>
      </c>
      <c r="I39" s="962"/>
      <c r="J39" s="962">
        <f>614000/1000</f>
        <v>614</v>
      </c>
      <c r="K39" s="962"/>
      <c r="N39" s="184"/>
    </row>
    <row r="40" spans="2:18" ht="24.75" customHeight="1" x14ac:dyDescent="0.3">
      <c r="B40" s="857"/>
      <c r="C40" s="477" t="s">
        <v>1290</v>
      </c>
      <c r="D40" s="955">
        <f>1532706/1000</f>
        <v>1532.7059999999999</v>
      </c>
      <c r="E40" s="955"/>
      <c r="F40" s="955">
        <f>3339519/1000</f>
        <v>3339.5189999999998</v>
      </c>
      <c r="G40" s="955"/>
      <c r="H40" s="962">
        <f>1533650/1000</f>
        <v>1533.65</v>
      </c>
      <c r="I40" s="962"/>
      <c r="J40" s="962">
        <f>3277702/1000</f>
        <v>3277.7020000000002</v>
      </c>
      <c r="K40" s="962"/>
      <c r="N40" s="290"/>
    </row>
    <row r="41" spans="2:18" ht="24.75" customHeight="1" x14ac:dyDescent="0.3">
      <c r="B41" s="858"/>
      <c r="C41" s="478" t="s">
        <v>1163</v>
      </c>
      <c r="D41" s="956">
        <f>SUM(D39:E40)</f>
        <v>3111.3199999999997</v>
      </c>
      <c r="E41" s="956"/>
      <c r="F41" s="956">
        <f>SUM(F39:G40)</f>
        <v>6336.7039999999997</v>
      </c>
      <c r="G41" s="956"/>
      <c r="H41" s="956">
        <f t="shared" ref="H41" si="0">SUM(H39:I40)</f>
        <v>2722.65</v>
      </c>
      <c r="I41" s="956"/>
      <c r="J41" s="956">
        <f t="shared" ref="J41" si="1">SUM(J39:K40)</f>
        <v>3891.7020000000002</v>
      </c>
      <c r="K41" s="956"/>
      <c r="N41" s="290"/>
    </row>
    <row r="42" spans="2:18" ht="24.65" customHeight="1" x14ac:dyDescent="0.3">
      <c r="B42" s="349" t="s">
        <v>368</v>
      </c>
      <c r="C42" s="456"/>
      <c r="D42" s="934" t="s">
        <v>144</v>
      </c>
      <c r="E42" s="935"/>
      <c r="F42" s="935"/>
      <c r="G42" s="935"/>
      <c r="H42" s="935"/>
      <c r="I42" s="935"/>
      <c r="J42" s="935"/>
      <c r="K42" s="936"/>
      <c r="N42" s="184"/>
    </row>
    <row r="43" spans="2:18" ht="99.65" customHeight="1" x14ac:dyDescent="0.3">
      <c r="B43" s="967" t="s">
        <v>1513</v>
      </c>
      <c r="C43" s="947"/>
      <c r="D43" s="947"/>
      <c r="E43" s="947"/>
      <c r="F43" s="947"/>
      <c r="G43" s="947"/>
      <c r="H43" s="947"/>
      <c r="I43" s="947"/>
      <c r="J43" s="947"/>
      <c r="K43" s="947"/>
      <c r="L43" s="232"/>
      <c r="M43" s="232"/>
      <c r="N43" s="232"/>
    </row>
    <row r="44" spans="2:18" s="206" customFormat="1" ht="49" customHeight="1" x14ac:dyDescent="0.25">
      <c r="B44" s="253" t="s">
        <v>369</v>
      </c>
      <c r="C44" s="246"/>
      <c r="D44" s="246"/>
      <c r="E44" s="246"/>
      <c r="F44" s="246"/>
      <c r="G44" s="246"/>
      <c r="H44" s="246"/>
      <c r="I44" s="246"/>
      <c r="J44" s="246"/>
      <c r="K44" s="246"/>
      <c r="L44" s="246"/>
      <c r="M44" s="246"/>
      <c r="N44" s="248"/>
      <c r="P44" s="246"/>
      <c r="Q44" s="246"/>
      <c r="R44" s="246"/>
    </row>
    <row r="45" spans="2:18" ht="18.649999999999999" customHeight="1" x14ac:dyDescent="0.3">
      <c r="B45" s="983" t="s">
        <v>116</v>
      </c>
      <c r="C45" s="984"/>
      <c r="D45" s="985" t="s">
        <v>68</v>
      </c>
      <c r="E45" s="985"/>
      <c r="F45" s="985"/>
      <c r="G45" s="985"/>
      <c r="H45" s="985"/>
      <c r="I45" s="985"/>
      <c r="J45" s="985"/>
      <c r="K45" s="986"/>
      <c r="L45" s="310"/>
      <c r="O45" s="306" t="s">
        <v>91</v>
      </c>
      <c r="P45" s="306" t="s">
        <v>64</v>
      </c>
      <c r="Q45" s="306" t="s">
        <v>139</v>
      </c>
      <c r="R45" s="306" t="s">
        <v>66</v>
      </c>
    </row>
    <row r="46" spans="2:18" s="206" customFormat="1" ht="46" customHeight="1" x14ac:dyDescent="0.25">
      <c r="B46" s="462" t="s">
        <v>370</v>
      </c>
      <c r="C46" s="499" t="s">
        <v>371</v>
      </c>
      <c r="D46" s="721" t="s">
        <v>372</v>
      </c>
      <c r="E46" s="721"/>
      <c r="F46" s="721"/>
      <c r="G46" s="721"/>
      <c r="H46" s="721"/>
      <c r="I46" s="721"/>
      <c r="J46" s="721"/>
      <c r="K46" s="721"/>
    </row>
    <row r="47" spans="2:18" s="206" customFormat="1" ht="37" customHeight="1" x14ac:dyDescent="0.25">
      <c r="B47" s="462" t="s">
        <v>373</v>
      </c>
      <c r="C47" s="499" t="s">
        <v>374</v>
      </c>
      <c r="D47" s="721" t="s">
        <v>1334</v>
      </c>
      <c r="E47" s="721"/>
      <c r="F47" s="721"/>
      <c r="G47" s="721"/>
      <c r="H47" s="721"/>
      <c r="I47" s="721"/>
      <c r="J47" s="721"/>
      <c r="K47" s="721"/>
    </row>
    <row r="48" spans="2:18" ht="24.75" customHeight="1" x14ac:dyDescent="0.3">
      <c r="B48" s="339"/>
      <c r="C48" s="16"/>
      <c r="D48" s="111"/>
      <c r="E48" s="111"/>
      <c r="F48" s="16"/>
      <c r="G48" s="184"/>
      <c r="L48" s="16"/>
      <c r="M48" s="16"/>
      <c r="N48" s="16"/>
    </row>
    <row r="49" spans="2:14" ht="14.5" hidden="1" customHeight="1" x14ac:dyDescent="0.3">
      <c r="B49" s="702" t="s">
        <v>62</v>
      </c>
      <c r="C49" s="702" t="s">
        <v>63</v>
      </c>
      <c r="D49" s="702" t="s">
        <v>67</v>
      </c>
      <c r="E49" s="811" t="s">
        <v>90</v>
      </c>
      <c r="F49" s="811"/>
      <c r="G49" s="811"/>
      <c r="H49" s="811"/>
      <c r="I49" s="811"/>
      <c r="J49" s="811"/>
      <c r="K49" s="830" t="s">
        <v>91</v>
      </c>
      <c r="L49" s="705" t="s">
        <v>64</v>
      </c>
      <c r="M49" s="704" t="s">
        <v>89</v>
      </c>
      <c r="N49" s="705" t="s">
        <v>66</v>
      </c>
    </row>
    <row r="50" spans="2:14" ht="25" hidden="1" customHeight="1" x14ac:dyDescent="0.3">
      <c r="B50" s="702"/>
      <c r="C50" s="702"/>
      <c r="D50" s="702"/>
      <c r="E50" s="811" t="s">
        <v>69</v>
      </c>
      <c r="F50" s="811"/>
      <c r="G50" s="811">
        <v>2022</v>
      </c>
      <c r="H50" s="811"/>
      <c r="I50" s="811">
        <v>2021</v>
      </c>
      <c r="J50" s="811"/>
      <c r="K50" s="696"/>
      <c r="L50" s="965"/>
      <c r="M50" s="966"/>
      <c r="N50" s="965"/>
    </row>
    <row r="51" spans="2:14" ht="24" hidden="1" customHeight="1" x14ac:dyDescent="0.3">
      <c r="B51" s="309" t="s">
        <v>375</v>
      </c>
      <c r="C51" s="309"/>
      <c r="D51" s="309"/>
      <c r="E51" s="309"/>
      <c r="F51" s="309"/>
      <c r="G51" s="309"/>
      <c r="H51" s="309"/>
      <c r="I51" s="309"/>
      <c r="J51" s="309"/>
      <c r="K51" s="27"/>
      <c r="L51" s="208"/>
      <c r="M51" s="208"/>
      <c r="N51" s="208"/>
    </row>
    <row r="52" spans="2:14" ht="42" hidden="1" customHeight="1" x14ac:dyDescent="0.3">
      <c r="B52" s="22" t="s">
        <v>92</v>
      </c>
      <c r="C52" s="8" t="s">
        <v>186</v>
      </c>
      <c r="D52" s="112" t="s">
        <v>108</v>
      </c>
      <c r="E52" s="112"/>
      <c r="F52" s="120"/>
      <c r="G52" s="120"/>
      <c r="H52" s="9"/>
      <c r="I52" s="9"/>
      <c r="J52" s="9"/>
      <c r="K52" s="9"/>
      <c r="L52" s="9" t="s">
        <v>79</v>
      </c>
      <c r="M52" s="9"/>
      <c r="N52" s="9" t="s">
        <v>376</v>
      </c>
    </row>
    <row r="53" spans="2:14" ht="409.5" hidden="1" customHeight="1" x14ac:dyDescent="0.3">
      <c r="B53" s="140"/>
      <c r="C53" s="8"/>
      <c r="D53" s="112" t="s">
        <v>109</v>
      </c>
      <c r="E53" s="112"/>
      <c r="F53" s="9" t="s">
        <v>377</v>
      </c>
      <c r="G53" s="9"/>
      <c r="H53" s="9"/>
      <c r="I53" s="9"/>
      <c r="J53" s="9"/>
      <c r="K53" s="9"/>
      <c r="L53" s="9"/>
      <c r="M53" s="9"/>
      <c r="N53" s="9" t="s">
        <v>376</v>
      </c>
    </row>
    <row r="54" spans="2:14" ht="61.5" hidden="1" customHeight="1" x14ac:dyDescent="0.3">
      <c r="B54" s="735" t="s">
        <v>355</v>
      </c>
      <c r="C54" s="930" t="s">
        <v>378</v>
      </c>
      <c r="D54" s="112" t="s">
        <v>108</v>
      </c>
      <c r="E54" s="938"/>
      <c r="F54" s="939"/>
      <c r="G54" s="938" t="s">
        <v>1514</v>
      </c>
      <c r="H54" s="939"/>
      <c r="I54" s="938"/>
      <c r="J54" s="939"/>
      <c r="K54" s="9"/>
      <c r="L54" s="958"/>
      <c r="M54" s="773" t="s">
        <v>79</v>
      </c>
      <c r="N54" s="773" t="s">
        <v>379</v>
      </c>
    </row>
    <row r="55" spans="2:14" ht="224.15" hidden="1" customHeight="1" x14ac:dyDescent="0.3">
      <c r="B55" s="736"/>
      <c r="C55" s="931"/>
      <c r="D55" s="112" t="s">
        <v>109</v>
      </c>
      <c r="E55" s="938" t="s">
        <v>380</v>
      </c>
      <c r="F55" s="939"/>
      <c r="G55" s="938" t="s">
        <v>381</v>
      </c>
      <c r="H55" s="939"/>
      <c r="I55" s="938"/>
      <c r="J55" s="939"/>
      <c r="K55" s="9"/>
      <c r="L55" s="959"/>
      <c r="M55" s="774"/>
      <c r="N55" s="774"/>
    </row>
    <row r="56" spans="2:14" ht="103" hidden="1" customHeight="1" x14ac:dyDescent="0.3">
      <c r="B56" s="737"/>
      <c r="C56" s="932"/>
      <c r="D56" s="112" t="s">
        <v>152</v>
      </c>
      <c r="E56" s="112"/>
      <c r="F56" s="307"/>
      <c r="G56" s="307"/>
      <c r="H56" s="112" t="s">
        <v>1515</v>
      </c>
      <c r="I56" s="938"/>
      <c r="J56" s="939"/>
      <c r="K56" s="9"/>
      <c r="L56" s="960"/>
      <c r="M56" s="933"/>
      <c r="N56" s="933"/>
    </row>
    <row r="57" spans="2:14" ht="28" hidden="1" customHeight="1" x14ac:dyDescent="0.3">
      <c r="B57" s="735" t="s">
        <v>356</v>
      </c>
      <c r="C57" s="930" t="s">
        <v>382</v>
      </c>
      <c r="D57" s="112" t="s">
        <v>108</v>
      </c>
      <c r="E57" s="940"/>
      <c r="F57" s="940"/>
      <c r="G57" s="954" t="s">
        <v>383</v>
      </c>
      <c r="H57" s="954"/>
      <c r="I57" s="954"/>
      <c r="J57" s="954"/>
      <c r="K57" s="9"/>
      <c r="L57" s="773"/>
      <c r="M57" s="773" t="s">
        <v>384</v>
      </c>
      <c r="N57" s="773" t="s">
        <v>379</v>
      </c>
    </row>
    <row r="58" spans="2:14" ht="30" hidden="1" customHeight="1" x14ac:dyDescent="0.3">
      <c r="B58" s="736"/>
      <c r="C58" s="931"/>
      <c r="D58" s="112" t="s">
        <v>109</v>
      </c>
      <c r="E58" s="938" t="s">
        <v>385</v>
      </c>
      <c r="F58" s="939"/>
      <c r="G58" s="938" t="s">
        <v>385</v>
      </c>
      <c r="H58" s="939"/>
      <c r="I58" s="938"/>
      <c r="J58" s="939"/>
      <c r="K58" s="9"/>
      <c r="L58" s="774"/>
      <c r="M58" s="774"/>
      <c r="N58" s="774"/>
    </row>
    <row r="59" spans="2:14" ht="56.15" hidden="1" customHeight="1" x14ac:dyDescent="0.3">
      <c r="B59" s="737"/>
      <c r="C59" s="932"/>
      <c r="D59" s="112" t="s">
        <v>152</v>
      </c>
      <c r="E59" s="112"/>
      <c r="F59" s="307"/>
      <c r="G59" s="308"/>
      <c r="H59" s="110" t="s">
        <v>386</v>
      </c>
      <c r="I59" s="941"/>
      <c r="J59" s="942"/>
      <c r="K59" s="9"/>
      <c r="L59" s="933"/>
      <c r="M59" s="933"/>
      <c r="N59" s="933"/>
    </row>
    <row r="60" spans="2:14" ht="73.5" hidden="1" customHeight="1" x14ac:dyDescent="0.3">
      <c r="B60" s="735" t="s">
        <v>387</v>
      </c>
      <c r="C60" s="740" t="s">
        <v>1516</v>
      </c>
      <c r="D60" s="112" t="s">
        <v>108</v>
      </c>
      <c r="E60" s="938"/>
      <c r="F60" s="939"/>
      <c r="G60" s="938" t="s">
        <v>1517</v>
      </c>
      <c r="H60" s="939"/>
      <c r="I60" s="938"/>
      <c r="J60" s="939"/>
      <c r="K60" s="9"/>
      <c r="L60" s="773"/>
      <c r="M60" s="773" t="s">
        <v>388</v>
      </c>
      <c r="N60" s="773" t="s">
        <v>379</v>
      </c>
    </row>
    <row r="61" spans="2:14" ht="131.15" hidden="1" customHeight="1" x14ac:dyDescent="0.3">
      <c r="B61" s="736"/>
      <c r="C61" s="741"/>
      <c r="D61" s="112" t="s">
        <v>109</v>
      </c>
      <c r="E61" s="938" t="s">
        <v>1518</v>
      </c>
      <c r="F61" s="939"/>
      <c r="G61" s="938" t="s">
        <v>1519</v>
      </c>
      <c r="H61" s="939"/>
      <c r="I61" s="938"/>
      <c r="J61" s="939"/>
      <c r="K61" s="9"/>
      <c r="L61" s="774"/>
      <c r="M61" s="774"/>
      <c r="N61" s="774"/>
    </row>
    <row r="62" spans="2:14" ht="98.15" hidden="1" customHeight="1" x14ac:dyDescent="0.3">
      <c r="B62" s="737"/>
      <c r="C62" s="742"/>
      <c r="D62" s="112" t="s">
        <v>152</v>
      </c>
      <c r="E62" s="938"/>
      <c r="F62" s="939"/>
      <c r="G62" s="938" t="s">
        <v>1520</v>
      </c>
      <c r="H62" s="939"/>
      <c r="I62" s="938"/>
      <c r="J62" s="939"/>
      <c r="K62" s="9"/>
      <c r="L62" s="933"/>
      <c r="M62" s="933"/>
      <c r="N62" s="933"/>
    </row>
    <row r="63" spans="2:14" ht="209.5" hidden="1" customHeight="1" x14ac:dyDescent="0.3">
      <c r="B63" s="735" t="s">
        <v>389</v>
      </c>
      <c r="C63" s="740" t="s">
        <v>390</v>
      </c>
      <c r="D63" s="112" t="s">
        <v>108</v>
      </c>
      <c r="E63" s="938"/>
      <c r="F63" s="939"/>
      <c r="G63" s="938" t="s">
        <v>1521</v>
      </c>
      <c r="H63" s="939"/>
      <c r="I63" s="938"/>
      <c r="J63" s="939"/>
      <c r="K63" s="9"/>
      <c r="L63" s="773"/>
      <c r="M63" s="773" t="s">
        <v>388</v>
      </c>
      <c r="N63" s="773" t="s">
        <v>379</v>
      </c>
    </row>
    <row r="64" spans="2:14" ht="206.15" hidden="1" customHeight="1" x14ac:dyDescent="0.3">
      <c r="B64" s="736"/>
      <c r="C64" s="741"/>
      <c r="D64" s="112" t="s">
        <v>109</v>
      </c>
      <c r="E64" s="938" t="s">
        <v>1522</v>
      </c>
      <c r="F64" s="939"/>
      <c r="G64" s="938" t="s">
        <v>1523</v>
      </c>
      <c r="H64" s="939"/>
      <c r="I64" s="938"/>
      <c r="J64" s="939"/>
      <c r="K64" s="9"/>
      <c r="L64" s="774"/>
      <c r="M64" s="774"/>
      <c r="N64" s="774"/>
    </row>
    <row r="65" spans="2:19" ht="28" hidden="1" customHeight="1" x14ac:dyDescent="0.3">
      <c r="B65" s="737"/>
      <c r="C65" s="742"/>
      <c r="D65" s="112" t="s">
        <v>152</v>
      </c>
      <c r="E65" s="938"/>
      <c r="F65" s="939"/>
      <c r="G65" s="938" t="s">
        <v>391</v>
      </c>
      <c r="H65" s="939"/>
      <c r="I65" s="938"/>
      <c r="J65" s="939"/>
      <c r="K65" s="9"/>
      <c r="L65" s="933"/>
      <c r="M65" s="933"/>
      <c r="N65" s="933"/>
    </row>
    <row r="66" spans="2:19" ht="47.25" hidden="1" customHeight="1" x14ac:dyDescent="0.3">
      <c r="B66" s="735" t="s">
        <v>392</v>
      </c>
      <c r="C66" s="930" t="s">
        <v>393</v>
      </c>
      <c r="D66" s="112" t="s">
        <v>108</v>
      </c>
      <c r="E66" s="938"/>
      <c r="F66" s="939"/>
      <c r="G66" s="938" t="s">
        <v>1524</v>
      </c>
      <c r="H66" s="939"/>
      <c r="I66" s="938"/>
      <c r="J66" s="939"/>
      <c r="K66" s="9"/>
      <c r="L66" s="773" t="s">
        <v>394</v>
      </c>
      <c r="M66" s="773" t="s">
        <v>388</v>
      </c>
      <c r="N66" s="773" t="s">
        <v>379</v>
      </c>
    </row>
    <row r="67" spans="2:19" ht="70" hidden="1" customHeight="1" x14ac:dyDescent="0.3">
      <c r="B67" s="736"/>
      <c r="C67" s="931"/>
      <c r="D67" s="112" t="s">
        <v>109</v>
      </c>
      <c r="E67" s="938" t="s">
        <v>1525</v>
      </c>
      <c r="F67" s="939"/>
      <c r="G67" s="938" t="s">
        <v>1526</v>
      </c>
      <c r="H67" s="939"/>
      <c r="I67" s="938"/>
      <c r="J67" s="939"/>
      <c r="K67" s="9"/>
      <c r="L67" s="774"/>
      <c r="M67" s="774"/>
      <c r="N67" s="774"/>
    </row>
    <row r="68" spans="2:19" ht="47.25" hidden="1" customHeight="1" x14ac:dyDescent="0.3">
      <c r="B68" s="737"/>
      <c r="C68" s="932"/>
      <c r="D68" s="112" t="s">
        <v>152</v>
      </c>
      <c r="E68" s="112"/>
      <c r="F68" s="166"/>
      <c r="G68" s="166"/>
      <c r="H68" s="9" t="s">
        <v>1527</v>
      </c>
      <c r="I68" s="9"/>
      <c r="J68" s="9"/>
      <c r="K68" s="9"/>
      <c r="L68" s="933"/>
      <c r="M68" s="933"/>
      <c r="N68" s="933"/>
    </row>
    <row r="69" spans="2:19" ht="47.25" hidden="1" customHeight="1" x14ac:dyDescent="0.3">
      <c r="B69" s="77"/>
      <c r="C69" s="72"/>
      <c r="D69" s="113"/>
      <c r="E69" s="113"/>
      <c r="F69" s="77"/>
      <c r="G69" s="77"/>
      <c r="H69" s="77"/>
      <c r="I69" s="77"/>
      <c r="J69" s="77"/>
      <c r="K69" s="77"/>
      <c r="L69" s="77"/>
      <c r="M69" s="77"/>
      <c r="N69" s="77"/>
    </row>
    <row r="70" spans="2:19" s="2" customFormat="1" ht="25" hidden="1" customHeight="1" x14ac:dyDescent="0.35">
      <c r="B70" s="972" t="s">
        <v>343</v>
      </c>
      <c r="C70" s="972" t="s">
        <v>100</v>
      </c>
      <c r="D70" s="779" t="s">
        <v>210</v>
      </c>
      <c r="E70" s="47"/>
      <c r="F70" s="978" t="s">
        <v>101</v>
      </c>
      <c r="G70" s="979"/>
      <c r="H70" s="979"/>
      <c r="I70" s="979"/>
      <c r="J70" s="979"/>
      <c r="K70" s="979"/>
      <c r="L70" s="814" t="s">
        <v>64</v>
      </c>
      <c r="M70" s="814" t="s">
        <v>65</v>
      </c>
      <c r="N70" s="777" t="s">
        <v>66</v>
      </c>
      <c r="O70" s="293"/>
      <c r="P70" s="293"/>
      <c r="Q70" s="937"/>
      <c r="R70" s="294"/>
      <c r="S70" s="295"/>
    </row>
    <row r="71" spans="2:19" s="2" customFormat="1" ht="14.5" hidden="1" customHeight="1" x14ac:dyDescent="0.35">
      <c r="B71" s="813"/>
      <c r="C71" s="813"/>
      <c r="D71" s="780"/>
      <c r="E71" s="48"/>
      <c r="F71" s="45">
        <v>2023</v>
      </c>
      <c r="G71" s="45"/>
      <c r="H71" s="45">
        <v>2022</v>
      </c>
      <c r="I71" s="45"/>
      <c r="J71" s="45">
        <v>2021</v>
      </c>
      <c r="K71" s="292" t="s">
        <v>212</v>
      </c>
      <c r="L71" s="816"/>
      <c r="M71" s="816"/>
      <c r="N71" s="778"/>
      <c r="O71" s="293"/>
      <c r="P71" s="296"/>
      <c r="Q71" s="937"/>
      <c r="R71" s="294"/>
      <c r="S71" s="297"/>
    </row>
    <row r="72" spans="2:19" s="20" customFormat="1" ht="24" hidden="1" customHeight="1" x14ac:dyDescent="0.35">
      <c r="B72" s="211" t="s">
        <v>395</v>
      </c>
      <c r="C72" s="211"/>
      <c r="D72" s="211"/>
      <c r="E72" s="211"/>
      <c r="F72" s="211"/>
      <c r="G72" s="211"/>
      <c r="H72" s="211"/>
      <c r="I72" s="211"/>
      <c r="J72" s="211"/>
      <c r="K72" s="212"/>
      <c r="L72" s="211"/>
      <c r="M72" s="211"/>
      <c r="N72" s="211"/>
      <c r="O72" s="298"/>
      <c r="P72" s="298"/>
      <c r="Q72" s="299"/>
      <c r="R72" s="300"/>
      <c r="S72" s="300"/>
    </row>
    <row r="73" spans="2:19" s="3" customFormat="1" ht="42.75" hidden="1" customHeight="1" x14ac:dyDescent="0.35">
      <c r="B73" s="892" t="s">
        <v>370</v>
      </c>
      <c r="C73" s="894" t="s">
        <v>396</v>
      </c>
      <c r="D73" s="39" t="s">
        <v>108</v>
      </c>
      <c r="E73" s="39"/>
      <c r="F73" s="139" t="s">
        <v>397</v>
      </c>
      <c r="G73" s="303"/>
      <c r="H73" s="63">
        <v>0</v>
      </c>
      <c r="I73" s="305"/>
      <c r="J73" s="64"/>
      <c r="K73" s="42"/>
      <c r="L73" s="976"/>
      <c r="M73" s="976"/>
      <c r="N73" s="974" t="s">
        <v>379</v>
      </c>
      <c r="O73" s="301"/>
      <c r="P73" s="301"/>
      <c r="Q73" s="301"/>
      <c r="R73" s="302"/>
      <c r="S73" s="295"/>
    </row>
    <row r="74" spans="2:19" s="3" customFormat="1" ht="210" hidden="1" x14ac:dyDescent="0.35">
      <c r="B74" s="893"/>
      <c r="C74" s="895"/>
      <c r="D74" s="39" t="s">
        <v>109</v>
      </c>
      <c r="E74" s="39"/>
      <c r="F74" s="39" t="s">
        <v>398</v>
      </c>
      <c r="G74" s="39"/>
      <c r="H74" s="40"/>
      <c r="I74" s="40"/>
      <c r="J74" s="40"/>
      <c r="K74" s="42"/>
      <c r="L74" s="977"/>
      <c r="M74" s="977"/>
      <c r="N74" s="975"/>
      <c r="O74" s="301"/>
      <c r="P74" s="301"/>
      <c r="Q74" s="301"/>
      <c r="R74" s="302"/>
      <c r="S74" s="295"/>
    </row>
    <row r="75" spans="2:19" s="3" customFormat="1" ht="28.5" hidden="1" customHeight="1" x14ac:dyDescent="0.35">
      <c r="B75" s="892" t="s">
        <v>373</v>
      </c>
      <c r="C75" s="894" t="s">
        <v>399</v>
      </c>
      <c r="D75" s="39" t="s">
        <v>108</v>
      </c>
      <c r="E75" s="39"/>
      <c r="F75" s="127"/>
      <c r="G75" s="304"/>
      <c r="H75" s="63">
        <v>0</v>
      </c>
      <c r="I75" s="305"/>
      <c r="J75" s="64"/>
      <c r="K75" s="42"/>
      <c r="L75" s="976"/>
      <c r="M75" s="976"/>
      <c r="N75" s="974" t="s">
        <v>379</v>
      </c>
      <c r="O75" s="301"/>
      <c r="P75" s="301"/>
      <c r="Q75" s="301"/>
      <c r="R75" s="302"/>
      <c r="S75" s="295"/>
    </row>
    <row r="76" spans="2:19" s="3" customFormat="1" ht="28" hidden="1" customHeight="1" x14ac:dyDescent="0.35">
      <c r="B76" s="893"/>
      <c r="C76" s="895"/>
      <c r="D76" s="39" t="s">
        <v>109</v>
      </c>
      <c r="E76" s="39"/>
      <c r="F76" s="40" t="s">
        <v>400</v>
      </c>
      <c r="G76" s="40"/>
      <c r="H76" s="40"/>
      <c r="I76" s="40"/>
      <c r="J76" s="40"/>
      <c r="K76" s="42"/>
      <c r="L76" s="977"/>
      <c r="M76" s="977"/>
      <c r="N76" s="975"/>
      <c r="O76" s="301"/>
      <c r="P76" s="301"/>
      <c r="Q76" s="301"/>
      <c r="R76" s="302"/>
      <c r="S76" s="295"/>
    </row>
    <row r="77" spans="2:19" hidden="1" x14ac:dyDescent="0.3">
      <c r="H77" s="96"/>
      <c r="I77" s="96"/>
    </row>
    <row r="78" spans="2:19" customFormat="1" ht="14.5" hidden="1" customHeight="1" x14ac:dyDescent="0.35">
      <c r="B78" s="899" t="s">
        <v>327</v>
      </c>
      <c r="C78" s="901" t="s">
        <v>328</v>
      </c>
      <c r="D78" s="981" t="s">
        <v>210</v>
      </c>
      <c r="E78" s="210"/>
      <c r="F78" s="78" t="s">
        <v>279</v>
      </c>
      <c r="G78" s="97"/>
      <c r="H78" s="95"/>
      <c r="I78" s="95"/>
      <c r="J78" s="95"/>
      <c r="K78" s="909" t="s">
        <v>329</v>
      </c>
      <c r="L78" s="899" t="s">
        <v>64</v>
      </c>
      <c r="M78" s="899" t="s">
        <v>65</v>
      </c>
      <c r="N78" s="899" t="s">
        <v>66</v>
      </c>
      <c r="S78" s="4"/>
    </row>
    <row r="79" spans="2:19" customFormat="1" ht="14.5" hidden="1" x14ac:dyDescent="0.35">
      <c r="B79" s="900"/>
      <c r="C79" s="971"/>
      <c r="D79" s="982"/>
      <c r="E79" s="210"/>
      <c r="F79" s="98">
        <v>2023</v>
      </c>
      <c r="G79" s="97"/>
      <c r="H79" s="97">
        <v>2022</v>
      </c>
      <c r="I79" s="97"/>
      <c r="J79" s="97">
        <v>2021</v>
      </c>
      <c r="K79" s="973"/>
      <c r="L79" s="980"/>
      <c r="M79" s="980"/>
      <c r="N79" s="980"/>
      <c r="S79" s="4"/>
    </row>
    <row r="80" spans="2:19" customFormat="1" ht="20.25" hidden="1" customHeight="1" x14ac:dyDescent="0.35">
      <c r="B80" s="968" t="s">
        <v>401</v>
      </c>
      <c r="C80" s="103" t="s">
        <v>402</v>
      </c>
      <c r="D80" s="114" t="s">
        <v>108</v>
      </c>
      <c r="E80" s="114"/>
      <c r="F80" s="141"/>
      <c r="G80" s="141"/>
      <c r="H80" s="107">
        <v>0</v>
      </c>
      <c r="I80" s="107"/>
      <c r="J80" s="106"/>
      <c r="K80" s="81">
        <f>SUM(L80:N80)</f>
        <v>0</v>
      </c>
      <c r="L80" s="104"/>
      <c r="M80" s="104"/>
      <c r="N80" s="104"/>
      <c r="S80" s="4"/>
    </row>
    <row r="81" spans="2:19" customFormat="1" ht="20.25" hidden="1" customHeight="1" x14ac:dyDescent="0.35">
      <c r="B81" s="969"/>
      <c r="C81" s="103"/>
      <c r="D81" s="114" t="s">
        <v>109</v>
      </c>
      <c r="E81" s="114"/>
      <c r="F81" s="141"/>
      <c r="G81" s="141"/>
      <c r="H81" s="108">
        <v>0</v>
      </c>
      <c r="I81" s="108"/>
      <c r="J81" s="106"/>
      <c r="K81" s="81"/>
      <c r="L81" s="104"/>
      <c r="M81" s="104"/>
      <c r="N81" s="104"/>
      <c r="S81" s="4"/>
    </row>
    <row r="82" spans="2:19" customFormat="1" ht="28.5" hidden="1" x14ac:dyDescent="0.35">
      <c r="B82" s="969"/>
      <c r="C82" s="103"/>
      <c r="D82" s="114" t="s">
        <v>152</v>
      </c>
      <c r="E82" s="114"/>
      <c r="F82" s="142"/>
      <c r="G82" s="142"/>
      <c r="H82" s="108"/>
      <c r="I82" s="108"/>
      <c r="J82" s="106"/>
      <c r="K82" s="81"/>
      <c r="L82" s="104"/>
      <c r="M82" s="104"/>
      <c r="N82" s="104"/>
      <c r="S82" s="4"/>
    </row>
    <row r="83" spans="2:19" customFormat="1" ht="20.25" hidden="1" customHeight="1" x14ac:dyDescent="0.35">
      <c r="B83" s="969"/>
      <c r="C83" s="103" t="s">
        <v>403</v>
      </c>
      <c r="D83" s="114" t="s">
        <v>108</v>
      </c>
      <c r="E83" s="114"/>
      <c r="F83" s="141"/>
      <c r="G83" s="141"/>
      <c r="H83" s="107">
        <v>0</v>
      </c>
      <c r="I83" s="107"/>
      <c r="J83" s="106"/>
      <c r="K83" s="81">
        <f>SUM(L83:N83)</f>
        <v>0</v>
      </c>
      <c r="L83" s="103"/>
      <c r="M83" s="103"/>
      <c r="N83" s="103"/>
      <c r="S83" s="4"/>
    </row>
    <row r="84" spans="2:19" customFormat="1" ht="20.25" hidden="1" customHeight="1" x14ac:dyDescent="0.35">
      <c r="B84" s="969"/>
      <c r="C84" s="103"/>
      <c r="D84" s="114" t="s">
        <v>109</v>
      </c>
      <c r="E84" s="114"/>
      <c r="F84" s="141"/>
      <c r="G84" s="141"/>
      <c r="H84" s="108">
        <v>0</v>
      </c>
      <c r="I84" s="108"/>
      <c r="J84" s="106"/>
      <c r="K84" s="81">
        <f>SUM(L84:N84)</f>
        <v>0</v>
      </c>
      <c r="L84" s="103"/>
      <c r="M84" s="103"/>
      <c r="N84" s="103"/>
      <c r="S84" s="4"/>
    </row>
    <row r="85" spans="2:19" customFormat="1" ht="28.5" hidden="1" x14ac:dyDescent="0.35">
      <c r="B85" s="969"/>
      <c r="C85" s="103"/>
      <c r="D85" s="114" t="s">
        <v>152</v>
      </c>
      <c r="E85" s="114"/>
      <c r="F85" s="142"/>
      <c r="G85" s="142"/>
      <c r="H85" s="108">
        <v>0</v>
      </c>
      <c r="I85" s="108"/>
      <c r="J85" s="106"/>
      <c r="K85" s="81"/>
      <c r="L85" s="103"/>
      <c r="M85" s="103"/>
      <c r="N85" s="103"/>
      <c r="S85" s="4"/>
    </row>
    <row r="86" spans="2:19" customFormat="1" ht="14.5" hidden="1" x14ac:dyDescent="0.35">
      <c r="B86" s="970"/>
      <c r="C86" s="103" t="s">
        <v>404</v>
      </c>
      <c r="D86" s="114" t="s">
        <v>108</v>
      </c>
      <c r="E86" s="114"/>
      <c r="F86" s="141"/>
      <c r="G86" s="141"/>
      <c r="H86" s="107">
        <v>8149000</v>
      </c>
      <c r="I86" s="107"/>
      <c r="J86" s="106"/>
      <c r="K86" s="81">
        <f>SUM(L86:N86)</f>
        <v>0</v>
      </c>
      <c r="L86" s="109"/>
      <c r="M86" s="109"/>
      <c r="N86" s="109"/>
      <c r="S86" s="4"/>
    </row>
    <row r="87" spans="2:19" customFormat="1" ht="14.5" hidden="1" x14ac:dyDescent="0.35">
      <c r="B87" s="102"/>
      <c r="C87" s="103"/>
      <c r="D87" s="114" t="s">
        <v>109</v>
      </c>
      <c r="E87" s="114"/>
      <c r="F87" s="141"/>
      <c r="G87" s="141"/>
      <c r="H87" s="108">
        <v>9080000</v>
      </c>
      <c r="I87" s="108"/>
      <c r="J87" s="106"/>
      <c r="K87" s="81"/>
      <c r="L87" s="109"/>
      <c r="M87" s="109"/>
      <c r="N87" s="109"/>
      <c r="S87" s="4"/>
    </row>
    <row r="88" spans="2:19" customFormat="1" ht="28.5" hidden="1" x14ac:dyDescent="0.35">
      <c r="B88" s="102"/>
      <c r="C88" s="103"/>
      <c r="D88" s="114" t="s">
        <v>152</v>
      </c>
      <c r="E88" s="114"/>
      <c r="F88" s="142"/>
      <c r="G88" s="142"/>
      <c r="H88" s="108">
        <v>5600</v>
      </c>
      <c r="I88" s="108"/>
      <c r="J88" s="106"/>
      <c r="K88" s="81"/>
      <c r="L88" s="109"/>
      <c r="M88" s="109"/>
      <c r="N88" s="109"/>
      <c r="S88" s="4"/>
    </row>
    <row r="89" spans="2:19" hidden="1" x14ac:dyDescent="0.3">
      <c r="H89" s="5"/>
      <c r="I89" s="5"/>
    </row>
  </sheetData>
  <sheetProtection algorithmName="SHA-512" hashValue="k/wGWhWCbNYYeWOKeqHeoC4dCGFbTn8GSsuxCnqVA1XmrVvNFufUnjvrL6POaMfMwjnxigyRbGuaqdqj1l4YGg==" saltValue="6YY43WnvKAKai4BG/D38UA==" spinCount="100000" sheet="1" objects="1" scenarios="1"/>
  <dataConsolidate/>
  <mergeCells count="231">
    <mergeCell ref="D46:K46"/>
    <mergeCell ref="D47:K47"/>
    <mergeCell ref="J33:K33"/>
    <mergeCell ref="J34:K34"/>
    <mergeCell ref="J38:K38"/>
    <mergeCell ref="J39:K39"/>
    <mergeCell ref="N14:O14"/>
    <mergeCell ref="N15:O15"/>
    <mergeCell ref="N16:O16"/>
    <mergeCell ref="N17:O17"/>
    <mergeCell ref="N18:O18"/>
    <mergeCell ref="N19:O19"/>
    <mergeCell ref="J24:K24"/>
    <mergeCell ref="J25:K25"/>
    <mergeCell ref="J28:K28"/>
    <mergeCell ref="N22:N23"/>
    <mergeCell ref="D26:G26"/>
    <mergeCell ref="D27:G27"/>
    <mergeCell ref="D31:G31"/>
    <mergeCell ref="D32:G32"/>
    <mergeCell ref="D36:G36"/>
    <mergeCell ref="D37:G37"/>
    <mergeCell ref="F16:G16"/>
    <mergeCell ref="D39:E39"/>
    <mergeCell ref="B6:C6"/>
    <mergeCell ref="D6:K6"/>
    <mergeCell ref="F11:G11"/>
    <mergeCell ref="H11:I11"/>
    <mergeCell ref="F10:G10"/>
    <mergeCell ref="H10:I10"/>
    <mergeCell ref="B10:C11"/>
    <mergeCell ref="H12:I12"/>
    <mergeCell ref="D11:E11"/>
    <mergeCell ref="D12:E12"/>
    <mergeCell ref="B12:C12"/>
    <mergeCell ref="D10:E10"/>
    <mergeCell ref="B7:C7"/>
    <mergeCell ref="B8:C8"/>
    <mergeCell ref="D7:K7"/>
    <mergeCell ref="D8:K8"/>
    <mergeCell ref="N11:O11"/>
    <mergeCell ref="N12:O12"/>
    <mergeCell ref="N13:O13"/>
    <mergeCell ref="B24:B28"/>
    <mergeCell ref="L22:L23"/>
    <mergeCell ref="M22:M23"/>
    <mergeCell ref="F17:G17"/>
    <mergeCell ref="F18:G18"/>
    <mergeCell ref="D19:E19"/>
    <mergeCell ref="D13:E13"/>
    <mergeCell ref="H26:K26"/>
    <mergeCell ref="H27:K27"/>
    <mergeCell ref="D14:E14"/>
    <mergeCell ref="D15:E15"/>
    <mergeCell ref="D16:E16"/>
    <mergeCell ref="D17:E17"/>
    <mergeCell ref="D18:E18"/>
    <mergeCell ref="H33:I33"/>
    <mergeCell ref="H34:I34"/>
    <mergeCell ref="B29:B33"/>
    <mergeCell ref="B34:B38"/>
    <mergeCell ref="B39:B41"/>
    <mergeCell ref="F40:G40"/>
    <mergeCell ref="F41:G41"/>
    <mergeCell ref="H37:K37"/>
    <mergeCell ref="H30:K30"/>
    <mergeCell ref="H31:K31"/>
    <mergeCell ref="H32:K32"/>
    <mergeCell ref="D35:G35"/>
    <mergeCell ref="D30:G30"/>
    <mergeCell ref="H35:K35"/>
    <mergeCell ref="H36:K36"/>
    <mergeCell ref="J29:K29"/>
    <mergeCell ref="H38:I38"/>
    <mergeCell ref="H39:I39"/>
    <mergeCell ref="I57:J57"/>
    <mergeCell ref="H15:I15"/>
    <mergeCell ref="H16:I16"/>
    <mergeCell ref="F12:G12"/>
    <mergeCell ref="F13:G13"/>
    <mergeCell ref="F14:G14"/>
    <mergeCell ref="F15:G15"/>
    <mergeCell ref="B45:C45"/>
    <mergeCell ref="D45:K45"/>
    <mergeCell ref="H40:I40"/>
    <mergeCell ref="H41:I41"/>
    <mergeCell ref="D41:E41"/>
    <mergeCell ref="F24:G24"/>
    <mergeCell ref="F25:G25"/>
    <mergeCell ref="F28:G28"/>
    <mergeCell ref="F29:G29"/>
    <mergeCell ref="F33:G33"/>
    <mergeCell ref="F34:G34"/>
    <mergeCell ref="F38:G38"/>
    <mergeCell ref="F39:G39"/>
    <mergeCell ref="D40:E40"/>
    <mergeCell ref="G54:H54"/>
    <mergeCell ref="J40:K40"/>
    <mergeCell ref="J41:K41"/>
    <mergeCell ref="L78:L79"/>
    <mergeCell ref="M78:M79"/>
    <mergeCell ref="N78:N79"/>
    <mergeCell ref="D78:D79"/>
    <mergeCell ref="G63:H63"/>
    <mergeCell ref="G64:H64"/>
    <mergeCell ref="G65:H65"/>
    <mergeCell ref="G67:H67"/>
    <mergeCell ref="G66:H66"/>
    <mergeCell ref="L73:L74"/>
    <mergeCell ref="M73:M74"/>
    <mergeCell ref="N66:N68"/>
    <mergeCell ref="B73:B74"/>
    <mergeCell ref="K78:K79"/>
    <mergeCell ref="C73:C74"/>
    <mergeCell ref="B75:B76"/>
    <mergeCell ref="C75:C76"/>
    <mergeCell ref="N73:N74"/>
    <mergeCell ref="N75:N76"/>
    <mergeCell ref="N49:N50"/>
    <mergeCell ref="G50:H50"/>
    <mergeCell ref="B57:B59"/>
    <mergeCell ref="C60:C62"/>
    <mergeCell ref="C57:C59"/>
    <mergeCell ref="E63:F63"/>
    <mergeCell ref="I63:J63"/>
    <mergeCell ref="L75:L76"/>
    <mergeCell ref="M75:M76"/>
    <mergeCell ref="D70:D71"/>
    <mergeCell ref="F70:K70"/>
    <mergeCell ref="E66:F66"/>
    <mergeCell ref="I64:J64"/>
    <mergeCell ref="I65:J65"/>
    <mergeCell ref="I66:J66"/>
    <mergeCell ref="I67:J67"/>
    <mergeCell ref="E67:F67"/>
    <mergeCell ref="B80:B86"/>
    <mergeCell ref="B78:B79"/>
    <mergeCell ref="C78:C79"/>
    <mergeCell ref="N57:N59"/>
    <mergeCell ref="L57:L59"/>
    <mergeCell ref="M57:M59"/>
    <mergeCell ref="L60:L62"/>
    <mergeCell ref="M60:M62"/>
    <mergeCell ref="N60:N62"/>
    <mergeCell ref="B70:B71"/>
    <mergeCell ref="C70:C71"/>
    <mergeCell ref="L70:L71"/>
    <mergeCell ref="M70:M71"/>
    <mergeCell ref="N70:N71"/>
    <mergeCell ref="N63:N65"/>
    <mergeCell ref="C66:C68"/>
    <mergeCell ref="B66:B68"/>
    <mergeCell ref="L66:L68"/>
    <mergeCell ref="M66:M68"/>
    <mergeCell ref="B63:B65"/>
    <mergeCell ref="L63:L65"/>
    <mergeCell ref="M63:M65"/>
    <mergeCell ref="E64:F64"/>
    <mergeCell ref="E65:F65"/>
    <mergeCell ref="K49:K50"/>
    <mergeCell ref="L54:L56"/>
    <mergeCell ref="M54:M56"/>
    <mergeCell ref="I55:J55"/>
    <mergeCell ref="F19:G19"/>
    <mergeCell ref="H17:I17"/>
    <mergeCell ref="H18:I18"/>
    <mergeCell ref="H19:I19"/>
    <mergeCell ref="H23:I23"/>
    <mergeCell ref="H24:I24"/>
    <mergeCell ref="H25:I25"/>
    <mergeCell ref="H28:I28"/>
    <mergeCell ref="H29:I29"/>
    <mergeCell ref="L49:L50"/>
    <mergeCell ref="M49:M50"/>
    <mergeCell ref="H22:K22"/>
    <mergeCell ref="E49:J49"/>
    <mergeCell ref="B43:K43"/>
    <mergeCell ref="D23:E23"/>
    <mergeCell ref="D24:E24"/>
    <mergeCell ref="F23:G23"/>
    <mergeCell ref="J23:K23"/>
    <mergeCell ref="D34:E34"/>
    <mergeCell ref="D38:E38"/>
    <mergeCell ref="E61:F61"/>
    <mergeCell ref="E62:F62"/>
    <mergeCell ref="I62:J62"/>
    <mergeCell ref="I58:J58"/>
    <mergeCell ref="I59:J59"/>
    <mergeCell ref="B13:C13"/>
    <mergeCell ref="B14:C14"/>
    <mergeCell ref="B15:C15"/>
    <mergeCell ref="B16:C16"/>
    <mergeCell ref="B17:C17"/>
    <mergeCell ref="B18:C18"/>
    <mergeCell ref="B19:C19"/>
    <mergeCell ref="B20:K20"/>
    <mergeCell ref="D33:E33"/>
    <mergeCell ref="D22:G22"/>
    <mergeCell ref="B22:C23"/>
    <mergeCell ref="H13:I13"/>
    <mergeCell ref="H14:I14"/>
    <mergeCell ref="C49:C50"/>
    <mergeCell ref="G57:H57"/>
    <mergeCell ref="D25:E25"/>
    <mergeCell ref="D28:E28"/>
    <mergeCell ref="D29:E29"/>
    <mergeCell ref="I56:J56"/>
    <mergeCell ref="C63:C65"/>
    <mergeCell ref="D49:D50"/>
    <mergeCell ref="B54:B56"/>
    <mergeCell ref="C54:C56"/>
    <mergeCell ref="N54:N56"/>
    <mergeCell ref="B49:B50"/>
    <mergeCell ref="D42:K42"/>
    <mergeCell ref="Q70:Q71"/>
    <mergeCell ref="E60:F60"/>
    <mergeCell ref="E54:F54"/>
    <mergeCell ref="E55:F55"/>
    <mergeCell ref="E57:F57"/>
    <mergeCell ref="E58:F58"/>
    <mergeCell ref="E50:F50"/>
    <mergeCell ref="I50:J50"/>
    <mergeCell ref="I54:J54"/>
    <mergeCell ref="G55:H55"/>
    <mergeCell ref="I60:J60"/>
    <mergeCell ref="I61:J61"/>
    <mergeCell ref="G60:H60"/>
    <mergeCell ref="G61:H61"/>
    <mergeCell ref="G62:H62"/>
    <mergeCell ref="G58:H58"/>
    <mergeCell ref="B60:B62"/>
  </mergeCells>
  <phoneticPr fontId="30" type="noConversion"/>
  <dataValidations disablePrompts="1" count="1">
    <dataValidation type="list" allowBlank="1" showInputMessage="1" showErrorMessage="1" sqref="S71" xr:uid="{5FE9A6D8-76A5-4BEA-A95D-F777789EF5CB}">
      <formula1>"Not applicable,Legal prohibitions,Confidentiality constraints,Information unavailable/incomplete"</formula1>
    </dataValidation>
  </dataValidations>
  <pageMargins left="0.7" right="0.7" top="0.75" bottom="0.75" header="0.3" footer="0.3"/>
  <pageSetup paperSize="5" scale="41"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B71FF-704F-4E05-8E32-E6E4788D3B92}">
  <sheetPr>
    <tabColor rgb="FFE0D5BE"/>
    <pageSetUpPr fitToPage="1"/>
  </sheetPr>
  <dimension ref="B1:R97"/>
  <sheetViews>
    <sheetView tabSelected="1" zoomScale="85" zoomScaleNormal="85" workbookViewId="0">
      <selection activeCell="H10" sqref="H10:K10"/>
    </sheetView>
  </sheetViews>
  <sheetFormatPr defaultColWidth="9.1796875" defaultRowHeight="14" x14ac:dyDescent="0.3"/>
  <cols>
    <col min="1" max="1" width="3.453125" style="4" customWidth="1"/>
    <col min="2" max="2" width="20.453125" style="4" customWidth="1"/>
    <col min="3" max="3" width="54.453125" style="4" customWidth="1"/>
    <col min="4" max="11" width="14.453125" style="4" customWidth="1"/>
    <col min="12" max="13" width="9.1796875" style="4" hidden="1" customWidth="1"/>
    <col min="14" max="14" width="21.7265625" style="4" hidden="1" customWidth="1"/>
    <col min="15" max="16" width="9.1796875" style="4" customWidth="1"/>
    <col min="17" max="16384" width="9.1796875" style="4"/>
  </cols>
  <sheetData>
    <row r="1" spans="2:18" ht="78" customHeight="1" x14ac:dyDescent="0.3">
      <c r="D1" s="110"/>
    </row>
    <row r="2" spans="2:18" ht="50.5" customHeight="1" x14ac:dyDescent="0.5">
      <c r="B2" s="213" t="s">
        <v>1198</v>
      </c>
      <c r="C2" s="214"/>
      <c r="D2" s="214"/>
      <c r="E2" s="214"/>
      <c r="F2" s="214"/>
      <c r="G2" s="214"/>
      <c r="H2" s="214"/>
      <c r="I2" s="214"/>
      <c r="J2" s="214"/>
      <c r="K2" s="214"/>
    </row>
    <row r="3" spans="2:18" ht="40.5" customHeight="1" x14ac:dyDescent="0.3">
      <c r="B3" s="215" t="s">
        <v>222</v>
      </c>
      <c r="C3" s="159"/>
      <c r="D3" s="159"/>
      <c r="E3" s="159"/>
      <c r="F3" s="159"/>
      <c r="G3" s="159"/>
      <c r="H3" s="159"/>
      <c r="I3" s="159"/>
      <c r="J3" s="159"/>
      <c r="K3" s="159"/>
    </row>
    <row r="4" spans="2:18" ht="16.5" customHeight="1" x14ac:dyDescent="0.3">
      <c r="B4" s="171"/>
      <c r="C4" s="172"/>
      <c r="D4" s="170"/>
      <c r="E4" s="170"/>
      <c r="F4" s="170"/>
      <c r="G4" s="170"/>
      <c r="H4" s="170"/>
      <c r="I4" s="170"/>
      <c r="J4" s="170"/>
      <c r="K4" s="16"/>
    </row>
    <row r="5" spans="2:18" s="206" customFormat="1" ht="49" customHeight="1" x14ac:dyDescent="0.25">
      <c r="B5" s="253" t="s">
        <v>262</v>
      </c>
      <c r="C5" s="246"/>
      <c r="D5" s="246"/>
      <c r="E5" s="246"/>
      <c r="F5" s="246"/>
      <c r="G5" s="246"/>
      <c r="H5" s="246"/>
      <c r="I5" s="246"/>
      <c r="J5" s="246"/>
      <c r="K5" s="246"/>
      <c r="L5" s="246"/>
      <c r="M5" s="246"/>
      <c r="N5" s="248"/>
      <c r="P5" s="246"/>
      <c r="Q5" s="246"/>
      <c r="R5" s="246"/>
    </row>
    <row r="6" spans="2:18" ht="20.149999999999999" customHeight="1" x14ac:dyDescent="0.3">
      <c r="B6" s="1039" t="s">
        <v>262</v>
      </c>
      <c r="C6" s="1040"/>
      <c r="D6" s="1014" t="s">
        <v>68</v>
      </c>
      <c r="E6" s="1014"/>
      <c r="F6" s="1014"/>
      <c r="G6" s="1014"/>
      <c r="H6" s="1014"/>
      <c r="I6" s="1014"/>
      <c r="J6" s="1014"/>
      <c r="K6" s="1015"/>
      <c r="L6" s="310"/>
      <c r="O6" s="306" t="s">
        <v>91</v>
      </c>
      <c r="P6" s="306" t="s">
        <v>64</v>
      </c>
      <c r="Q6" s="306" t="s">
        <v>139</v>
      </c>
      <c r="R6" s="306" t="s">
        <v>66</v>
      </c>
    </row>
    <row r="7" spans="2:18" s="206" customFormat="1" ht="50.15" customHeight="1" x14ac:dyDescent="0.25">
      <c r="B7" s="764" t="s">
        <v>263</v>
      </c>
      <c r="C7" s="764"/>
      <c r="D7" s="1055" t="s">
        <v>1546</v>
      </c>
      <c r="E7" s="1056"/>
      <c r="F7" s="1056"/>
      <c r="G7" s="1056"/>
      <c r="H7" s="1056"/>
      <c r="I7" s="1056"/>
      <c r="J7" s="1056"/>
      <c r="K7" s="1057"/>
      <c r="L7" s="246"/>
      <c r="M7" s="246"/>
      <c r="N7" s="248"/>
      <c r="P7" s="246"/>
      <c r="Q7" s="246"/>
      <c r="R7" s="246"/>
    </row>
    <row r="8" spans="2:18" ht="20.149999999999999" customHeight="1" x14ac:dyDescent="0.3">
      <c r="B8" s="1039" t="s">
        <v>116</v>
      </c>
      <c r="C8" s="1040"/>
      <c r="D8" s="1014" t="s">
        <v>68</v>
      </c>
      <c r="E8" s="1014"/>
      <c r="F8" s="1014"/>
      <c r="G8" s="1014"/>
      <c r="H8" s="1014"/>
      <c r="I8" s="1014"/>
      <c r="J8" s="1014"/>
      <c r="K8" s="1015"/>
      <c r="L8" s="310"/>
      <c r="O8" s="306" t="s">
        <v>91</v>
      </c>
      <c r="P8" s="306" t="s">
        <v>64</v>
      </c>
      <c r="Q8" s="306" t="s">
        <v>139</v>
      </c>
      <c r="R8" s="306" t="s">
        <v>66</v>
      </c>
    </row>
    <row r="9" spans="2:18" ht="25" customHeight="1" x14ac:dyDescent="0.3">
      <c r="B9" s="1051" t="s">
        <v>230</v>
      </c>
      <c r="C9" s="1053" t="s">
        <v>231</v>
      </c>
      <c r="D9" s="1045" t="s">
        <v>108</v>
      </c>
      <c r="E9" s="1046"/>
      <c r="F9" s="1046"/>
      <c r="G9" s="1047"/>
      <c r="H9" s="1048" t="s">
        <v>109</v>
      </c>
      <c r="I9" s="1049"/>
      <c r="J9" s="1049"/>
      <c r="K9" s="1050"/>
      <c r="L9" s="333"/>
      <c r="O9" s="232"/>
      <c r="Q9" s="409"/>
      <c r="R9" s="290"/>
    </row>
    <row r="10" spans="2:18" s="206" customFormat="1" ht="79.5" customHeight="1" x14ac:dyDescent="0.25">
      <c r="B10" s="1052"/>
      <c r="C10" s="1054"/>
      <c r="D10" s="1042" t="s">
        <v>1338</v>
      </c>
      <c r="E10" s="1043"/>
      <c r="F10" s="1043"/>
      <c r="G10" s="1044"/>
      <c r="H10" s="1042" t="s">
        <v>1337</v>
      </c>
      <c r="I10" s="1043"/>
      <c r="J10" s="1043"/>
      <c r="K10" s="1044"/>
      <c r="L10" s="246"/>
      <c r="M10" s="246"/>
      <c r="N10" s="248"/>
      <c r="P10" s="246"/>
      <c r="Q10" s="246"/>
      <c r="R10" s="246"/>
    </row>
    <row r="11" spans="2:18" s="206" customFormat="1" ht="49" customHeight="1" x14ac:dyDescent="0.25">
      <c r="B11" s="253" t="s">
        <v>223</v>
      </c>
      <c r="C11" s="246"/>
      <c r="D11" s="246"/>
      <c r="E11" s="246"/>
      <c r="F11" s="246"/>
      <c r="G11" s="246"/>
      <c r="H11" s="246"/>
      <c r="I11" s="246"/>
      <c r="J11" s="246"/>
      <c r="K11" s="246"/>
      <c r="L11" s="246"/>
      <c r="M11" s="246"/>
      <c r="N11" s="248"/>
      <c r="P11" s="246"/>
      <c r="Q11" s="246"/>
      <c r="R11" s="246"/>
    </row>
    <row r="12" spans="2:18" ht="20.149999999999999" customHeight="1" x14ac:dyDescent="0.3">
      <c r="B12" s="1039" t="s">
        <v>155</v>
      </c>
      <c r="C12" s="1040"/>
      <c r="D12" s="1014" t="s">
        <v>68</v>
      </c>
      <c r="E12" s="1014"/>
      <c r="F12" s="1014"/>
      <c r="G12" s="1014"/>
      <c r="H12" s="1014"/>
      <c r="I12" s="1014"/>
      <c r="J12" s="1014"/>
      <c r="K12" s="1015"/>
      <c r="L12" s="310"/>
      <c r="O12" s="306" t="s">
        <v>91</v>
      </c>
      <c r="P12" s="306" t="s">
        <v>64</v>
      </c>
      <c r="Q12" s="306" t="s">
        <v>139</v>
      </c>
      <c r="R12" s="306" t="s">
        <v>66</v>
      </c>
    </row>
    <row r="13" spans="2:18" s="206" customFormat="1" ht="38.5" customHeight="1" x14ac:dyDescent="0.25">
      <c r="B13" s="764" t="s">
        <v>224</v>
      </c>
      <c r="C13" s="764"/>
      <c r="D13" s="1070" t="s">
        <v>1547</v>
      </c>
      <c r="E13" s="1071"/>
      <c r="F13" s="1071"/>
      <c r="G13" s="1071"/>
      <c r="H13" s="1071"/>
      <c r="I13" s="1071"/>
      <c r="J13" s="1071"/>
      <c r="K13" s="1072"/>
      <c r="L13" s="246"/>
      <c r="M13" s="246"/>
      <c r="N13" s="248"/>
      <c r="P13" s="246"/>
      <c r="Q13" s="246"/>
      <c r="R13" s="246"/>
    </row>
    <row r="14" spans="2:18" s="206" customFormat="1" ht="20.149999999999999" customHeight="1" x14ac:dyDescent="0.25">
      <c r="B14" s="707" t="s">
        <v>225</v>
      </c>
      <c r="C14" s="707"/>
      <c r="D14" s="1069" t="s">
        <v>108</v>
      </c>
      <c r="E14" s="1069"/>
      <c r="F14" s="1069"/>
      <c r="G14" s="1069"/>
      <c r="H14" s="1069" t="s">
        <v>109</v>
      </c>
      <c r="I14" s="1069"/>
      <c r="J14" s="1069"/>
      <c r="K14" s="1069"/>
      <c r="Q14" s="246"/>
      <c r="R14" s="246"/>
    </row>
    <row r="15" spans="2:18" s="206" customFormat="1" ht="25" customHeight="1" x14ac:dyDescent="0.25">
      <c r="B15" s="707"/>
      <c r="C15" s="763"/>
      <c r="D15" s="721" t="s">
        <v>1534</v>
      </c>
      <c r="E15" s="721"/>
      <c r="F15" s="721"/>
      <c r="G15" s="721"/>
      <c r="H15" s="721" t="s">
        <v>1534</v>
      </c>
      <c r="I15" s="721"/>
      <c r="J15" s="721"/>
      <c r="K15" s="721"/>
      <c r="Q15" s="246"/>
      <c r="R15" s="246"/>
    </row>
    <row r="16" spans="2:18" s="206" customFormat="1" ht="25" customHeight="1" x14ac:dyDescent="0.25">
      <c r="B16" s="763" t="s">
        <v>226</v>
      </c>
      <c r="C16" s="465" t="s">
        <v>1232</v>
      </c>
      <c r="D16" s="721" t="s">
        <v>1233</v>
      </c>
      <c r="E16" s="721"/>
      <c r="F16" s="721"/>
      <c r="G16" s="721"/>
      <c r="H16" s="721" t="s">
        <v>1234</v>
      </c>
      <c r="I16" s="721"/>
      <c r="J16" s="721"/>
      <c r="K16" s="721"/>
      <c r="Q16" s="246"/>
      <c r="R16" s="246"/>
    </row>
    <row r="17" spans="2:18" s="206" customFormat="1" ht="88.5" customHeight="1" x14ac:dyDescent="0.25">
      <c r="B17" s="1073"/>
      <c r="C17" s="465" t="s">
        <v>227</v>
      </c>
      <c r="D17" s="1003" t="s">
        <v>1339</v>
      </c>
      <c r="E17" s="1003"/>
      <c r="F17" s="1003"/>
      <c r="G17" s="1003"/>
      <c r="H17" s="1003" t="s">
        <v>228</v>
      </c>
      <c r="I17" s="1003"/>
      <c r="J17" s="1003"/>
      <c r="K17" s="1003"/>
      <c r="Q17" s="246"/>
      <c r="R17" s="246"/>
    </row>
    <row r="18" spans="2:18" s="206" customFormat="1" ht="36" customHeight="1" x14ac:dyDescent="0.25">
      <c r="B18" s="764"/>
      <c r="C18" s="465" t="s">
        <v>229</v>
      </c>
      <c r="D18" s="706" t="s">
        <v>1235</v>
      </c>
      <c r="E18" s="706"/>
      <c r="F18" s="706"/>
      <c r="G18" s="706"/>
      <c r="H18" s="721" t="s">
        <v>1236</v>
      </c>
      <c r="I18" s="721"/>
      <c r="J18" s="721"/>
      <c r="K18" s="721"/>
      <c r="Q18" s="246"/>
      <c r="R18" s="246"/>
    </row>
    <row r="19" spans="2:18" s="206" customFormat="1" ht="49" customHeight="1" x14ac:dyDescent="0.25">
      <c r="B19" s="253" t="s">
        <v>1224</v>
      </c>
      <c r="C19" s="246"/>
      <c r="D19" s="246"/>
      <c r="E19" s="246"/>
      <c r="F19" s="246"/>
      <c r="G19" s="246"/>
      <c r="H19" s="246"/>
      <c r="I19" s="246"/>
      <c r="J19" s="246"/>
      <c r="K19" s="246"/>
      <c r="L19" s="246"/>
      <c r="M19" s="246"/>
      <c r="N19" s="248"/>
      <c r="P19" s="246"/>
      <c r="Q19" s="246"/>
      <c r="R19" s="246"/>
    </row>
    <row r="20" spans="2:18" ht="20.149999999999999" customHeight="1" x14ac:dyDescent="0.3">
      <c r="B20" s="876" t="s">
        <v>155</v>
      </c>
      <c r="C20" s="877"/>
      <c r="D20" s="1058" t="s">
        <v>69</v>
      </c>
      <c r="E20" s="1059"/>
      <c r="F20" s="1059"/>
      <c r="G20" s="1063"/>
      <c r="H20" s="1058" t="s">
        <v>117</v>
      </c>
      <c r="I20" s="1059"/>
      <c r="J20" s="1059"/>
      <c r="K20" s="1060"/>
      <c r="L20" s="310"/>
      <c r="O20" s="306" t="s">
        <v>91</v>
      </c>
      <c r="P20" s="306" t="s">
        <v>64</v>
      </c>
      <c r="Q20" s="306" t="s">
        <v>139</v>
      </c>
      <c r="R20" s="306" t="s">
        <v>66</v>
      </c>
    </row>
    <row r="21" spans="2:18" ht="20.149999999999999" customHeight="1" x14ac:dyDescent="0.3">
      <c r="B21" s="1061"/>
      <c r="C21" s="1062"/>
      <c r="D21" s="1002" t="s">
        <v>108</v>
      </c>
      <c r="E21" s="1002"/>
      <c r="F21" s="1002" t="s">
        <v>109</v>
      </c>
      <c r="G21" s="1002"/>
      <c r="H21" s="1002" t="s">
        <v>108</v>
      </c>
      <c r="I21" s="1002"/>
      <c r="J21" s="1002" t="s">
        <v>109</v>
      </c>
      <c r="K21" s="1002"/>
      <c r="L21" s="310"/>
      <c r="O21" s="306"/>
      <c r="P21" s="306"/>
      <c r="Q21" s="306"/>
      <c r="R21" s="306"/>
    </row>
    <row r="22" spans="2:18" ht="25" customHeight="1" x14ac:dyDescent="0.3">
      <c r="B22" s="717" t="s">
        <v>238</v>
      </c>
      <c r="C22" s="572" t="s">
        <v>1181</v>
      </c>
      <c r="D22" s="1007">
        <v>0</v>
      </c>
      <c r="E22" s="1008"/>
      <c r="F22" s="1041">
        <v>0</v>
      </c>
      <c r="G22" s="1008"/>
      <c r="H22" s="1009">
        <v>0</v>
      </c>
      <c r="I22" s="1010"/>
      <c r="J22" s="1009">
        <v>0</v>
      </c>
      <c r="K22" s="1010"/>
      <c r="L22" s="333"/>
      <c r="O22" s="232"/>
      <c r="R22" s="290"/>
    </row>
    <row r="23" spans="2:18" ht="25" customHeight="1" x14ac:dyDescent="0.3">
      <c r="B23" s="717"/>
      <c r="C23" s="572" t="s">
        <v>1548</v>
      </c>
      <c r="D23" s="1007">
        <v>1</v>
      </c>
      <c r="E23" s="1008"/>
      <c r="F23" s="1041">
        <v>0</v>
      </c>
      <c r="G23" s="1008"/>
      <c r="H23" s="1009">
        <v>1</v>
      </c>
      <c r="I23" s="1010"/>
      <c r="J23" s="1009">
        <v>0</v>
      </c>
      <c r="K23" s="1010"/>
      <c r="L23" s="333"/>
      <c r="O23" s="232"/>
      <c r="R23" s="290"/>
    </row>
    <row r="24" spans="2:18" ht="25" customHeight="1" x14ac:dyDescent="0.3">
      <c r="B24" s="717"/>
      <c r="C24" s="572" t="s">
        <v>239</v>
      </c>
      <c r="D24" s="1007">
        <v>0</v>
      </c>
      <c r="E24" s="1008"/>
      <c r="F24" s="1041">
        <v>2</v>
      </c>
      <c r="G24" s="1008"/>
      <c r="H24" s="1009">
        <v>0</v>
      </c>
      <c r="I24" s="1010"/>
      <c r="J24" s="1009">
        <v>2</v>
      </c>
      <c r="K24" s="1010"/>
      <c r="L24" s="333"/>
      <c r="O24" s="232"/>
      <c r="R24" s="290"/>
    </row>
    <row r="25" spans="2:18" ht="25" customHeight="1" x14ac:dyDescent="0.3">
      <c r="B25" s="717"/>
      <c r="C25" s="572" t="s">
        <v>240</v>
      </c>
      <c r="D25" s="1007">
        <v>1</v>
      </c>
      <c r="E25" s="1008"/>
      <c r="F25" s="1041">
        <v>23</v>
      </c>
      <c r="G25" s="1008"/>
      <c r="H25" s="1009">
        <v>1</v>
      </c>
      <c r="I25" s="1010"/>
      <c r="J25" s="1009">
        <v>23</v>
      </c>
      <c r="K25" s="1010"/>
      <c r="L25" s="333"/>
      <c r="O25" s="232"/>
      <c r="R25" s="290"/>
    </row>
    <row r="26" spans="2:18" ht="25" customHeight="1" x14ac:dyDescent="0.3">
      <c r="B26" s="717"/>
      <c r="C26" s="572" t="s">
        <v>241</v>
      </c>
      <c r="D26" s="1007">
        <v>91</v>
      </c>
      <c r="E26" s="1008"/>
      <c r="F26" s="1041">
        <v>596</v>
      </c>
      <c r="G26" s="1008"/>
      <c r="H26" s="1009">
        <v>90</v>
      </c>
      <c r="I26" s="1010"/>
      <c r="J26" s="1009">
        <v>596</v>
      </c>
      <c r="K26" s="1010"/>
      <c r="L26" s="333"/>
      <c r="O26" s="232"/>
      <c r="R26" s="290"/>
    </row>
    <row r="27" spans="2:18" ht="28.5" hidden="1" customHeight="1" x14ac:dyDescent="0.3">
      <c r="B27" s="412" t="s">
        <v>223</v>
      </c>
      <c r="C27" s="170"/>
      <c r="D27" s="170"/>
      <c r="E27" s="170"/>
      <c r="F27" s="170"/>
      <c r="G27" s="170"/>
      <c r="H27" s="170"/>
      <c r="I27" s="170"/>
      <c r="J27" s="170"/>
      <c r="K27" s="184"/>
    </row>
    <row r="28" spans="2:18" ht="14.5" hidden="1" customHeight="1" x14ac:dyDescent="0.3">
      <c r="B28" s="702" t="s">
        <v>62</v>
      </c>
      <c r="C28" s="702" t="s">
        <v>63</v>
      </c>
      <c r="D28" s="702" t="s">
        <v>64</v>
      </c>
      <c r="E28" s="811" t="s">
        <v>89</v>
      </c>
      <c r="F28" s="702" t="s">
        <v>66</v>
      </c>
      <c r="G28" s="702" t="s">
        <v>67</v>
      </c>
      <c r="H28" s="233" t="s">
        <v>90</v>
      </c>
      <c r="I28" s="209"/>
      <c r="J28" s="209"/>
      <c r="K28" s="830" t="s">
        <v>91</v>
      </c>
    </row>
    <row r="29" spans="2:18" ht="25" hidden="1" customHeight="1" x14ac:dyDescent="0.3">
      <c r="B29" s="702"/>
      <c r="C29" s="702"/>
      <c r="D29" s="702"/>
      <c r="E29" s="704"/>
      <c r="F29" s="705"/>
      <c r="G29" s="705"/>
      <c r="H29" s="234" t="s">
        <v>69</v>
      </c>
      <c r="I29" s="234">
        <v>2022</v>
      </c>
      <c r="J29" s="234">
        <v>2021</v>
      </c>
      <c r="K29" s="696"/>
    </row>
    <row r="30" spans="2:18" ht="14.25" hidden="1" customHeight="1" x14ac:dyDescent="0.3">
      <c r="B30" s="1011" t="s">
        <v>242</v>
      </c>
      <c r="C30" s="1012"/>
      <c r="D30" s="1013"/>
      <c r="E30" s="1013"/>
      <c r="F30" s="1013"/>
      <c r="G30" s="1013"/>
      <c r="H30" s="1013"/>
      <c r="I30" s="1013"/>
      <c r="J30" s="1013"/>
      <c r="K30" s="1013"/>
    </row>
    <row r="31" spans="2:18" ht="30" hidden="1" customHeight="1" x14ac:dyDescent="0.3">
      <c r="B31" s="7" t="s">
        <v>92</v>
      </c>
      <c r="C31" s="8" t="s">
        <v>186</v>
      </c>
      <c r="D31" s="8"/>
      <c r="E31" s="9"/>
      <c r="F31" s="9"/>
      <c r="G31" s="9"/>
      <c r="H31" s="9"/>
      <c r="I31" s="9"/>
      <c r="J31" s="9"/>
      <c r="K31" s="9"/>
    </row>
    <row r="32" spans="2:18" ht="15" hidden="1" customHeight="1" x14ac:dyDescent="0.3">
      <c r="B32" s="875" t="s">
        <v>243</v>
      </c>
      <c r="C32" s="8" t="s">
        <v>244</v>
      </c>
      <c r="D32" s="8"/>
      <c r="E32" s="9"/>
      <c r="F32" s="9"/>
      <c r="G32" s="9"/>
      <c r="H32" s="9"/>
      <c r="I32" s="9"/>
      <c r="J32" s="9"/>
      <c r="K32" s="9"/>
    </row>
    <row r="33" spans="2:11" ht="30" hidden="1" customHeight="1" x14ac:dyDescent="0.3">
      <c r="B33" s="875"/>
      <c r="C33" s="8" t="s">
        <v>245</v>
      </c>
      <c r="D33" s="8"/>
      <c r="E33" s="9"/>
      <c r="F33" s="9"/>
      <c r="G33" s="9"/>
      <c r="H33" s="9"/>
      <c r="I33" s="9"/>
      <c r="J33" s="9"/>
      <c r="K33" s="9"/>
    </row>
    <row r="34" spans="2:11" ht="45" hidden="1" customHeight="1" x14ac:dyDescent="0.3">
      <c r="B34" s="875"/>
      <c r="C34" s="8" t="s">
        <v>246</v>
      </c>
      <c r="D34" s="8"/>
      <c r="E34" s="9"/>
      <c r="F34" s="9"/>
      <c r="G34" s="9"/>
      <c r="H34" s="9"/>
      <c r="I34" s="9"/>
      <c r="J34" s="9"/>
      <c r="K34" s="9"/>
    </row>
    <row r="35" spans="2:11" ht="4" hidden="1" customHeight="1" x14ac:dyDescent="0.3">
      <c r="B35" s="875"/>
      <c r="C35" s="8" t="s">
        <v>247</v>
      </c>
      <c r="D35" s="8"/>
      <c r="E35" s="9"/>
      <c r="F35" s="9"/>
      <c r="G35" s="9"/>
      <c r="H35" s="9"/>
      <c r="I35" s="9"/>
      <c r="J35" s="9"/>
      <c r="K35" s="9"/>
    </row>
    <row r="36" spans="2:11" ht="24" hidden="1" customHeight="1" x14ac:dyDescent="0.3">
      <c r="B36" s="755" t="s">
        <v>248</v>
      </c>
      <c r="C36" s="755"/>
      <c r="D36" s="755"/>
      <c r="E36" s="755"/>
      <c r="F36" s="755"/>
      <c r="G36" s="755"/>
      <c r="H36" s="755"/>
      <c r="I36" s="755"/>
      <c r="J36" s="755"/>
      <c r="K36" s="755"/>
    </row>
    <row r="37" spans="2:11" ht="56" hidden="1" x14ac:dyDescent="0.3">
      <c r="B37" s="22" t="s">
        <v>92</v>
      </c>
      <c r="C37" s="8" t="s">
        <v>186</v>
      </c>
      <c r="D37" s="8"/>
      <c r="E37" s="9" t="s">
        <v>249</v>
      </c>
      <c r="F37" s="9" t="s">
        <v>1530</v>
      </c>
      <c r="G37" s="9" t="s">
        <v>108</v>
      </c>
      <c r="H37" s="9"/>
      <c r="I37" s="9"/>
      <c r="J37" s="9"/>
      <c r="K37" s="9"/>
    </row>
    <row r="38" spans="2:11" ht="409.5" hidden="1" x14ac:dyDescent="0.3">
      <c r="B38" s="140"/>
      <c r="C38" s="71"/>
      <c r="D38" s="71"/>
      <c r="E38" s="30" t="s">
        <v>250</v>
      </c>
      <c r="F38" s="30" t="s">
        <v>1530</v>
      </c>
      <c r="G38" s="30" t="s">
        <v>109</v>
      </c>
      <c r="H38" s="30" t="s">
        <v>251</v>
      </c>
      <c r="I38" s="9"/>
      <c r="J38" s="9"/>
      <c r="K38" s="9"/>
    </row>
    <row r="39" spans="2:11" ht="105" hidden="1" customHeight="1" x14ac:dyDescent="0.3">
      <c r="B39" s="735" t="s">
        <v>252</v>
      </c>
      <c r="C39" s="740" t="s">
        <v>253</v>
      </c>
      <c r="D39" s="760"/>
      <c r="E39" s="773" t="s">
        <v>249</v>
      </c>
      <c r="F39" s="773" t="s">
        <v>254</v>
      </c>
      <c r="G39" s="9" t="s">
        <v>108</v>
      </c>
      <c r="H39" s="9" t="s">
        <v>1531</v>
      </c>
      <c r="I39" s="9" t="s">
        <v>1532</v>
      </c>
      <c r="J39" s="9"/>
      <c r="K39" s="9"/>
    </row>
    <row r="40" spans="2:11" ht="50.25" hidden="1" customHeight="1" x14ac:dyDescent="0.3">
      <c r="B40" s="736"/>
      <c r="C40" s="741"/>
      <c r="D40" s="761"/>
      <c r="E40" s="774"/>
      <c r="F40" s="774"/>
      <c r="G40" s="9" t="s">
        <v>109</v>
      </c>
      <c r="H40" s="9" t="s">
        <v>255</v>
      </c>
      <c r="I40" s="9" t="s">
        <v>255</v>
      </c>
      <c r="J40" s="9"/>
      <c r="K40" s="9"/>
    </row>
    <row r="41" spans="2:11" ht="178" hidden="1" customHeight="1" x14ac:dyDescent="0.3">
      <c r="B41" s="737"/>
      <c r="C41" s="742"/>
      <c r="D41" s="762"/>
      <c r="E41" s="933"/>
      <c r="F41" s="933"/>
      <c r="G41" s="9" t="s">
        <v>152</v>
      </c>
      <c r="H41" s="166"/>
      <c r="I41" s="9" t="s">
        <v>209</v>
      </c>
      <c r="J41" s="9"/>
      <c r="K41" s="9"/>
    </row>
    <row r="42" spans="2:11" ht="84" hidden="1" x14ac:dyDescent="0.3">
      <c r="B42" s="735" t="s">
        <v>225</v>
      </c>
      <c r="C42" s="740" t="s">
        <v>1533</v>
      </c>
      <c r="D42" s="834"/>
      <c r="E42" s="773" t="s">
        <v>256</v>
      </c>
      <c r="F42" s="773" t="s">
        <v>254</v>
      </c>
      <c r="G42" s="9" t="s">
        <v>108</v>
      </c>
      <c r="H42" s="9" t="s">
        <v>1534</v>
      </c>
      <c r="I42" s="9" t="s">
        <v>257</v>
      </c>
      <c r="J42" s="9"/>
      <c r="K42" s="9"/>
    </row>
    <row r="43" spans="2:11" ht="205.5" hidden="1" customHeight="1" x14ac:dyDescent="0.3">
      <c r="B43" s="736"/>
      <c r="C43" s="741"/>
      <c r="D43" s="835"/>
      <c r="E43" s="774"/>
      <c r="F43" s="774"/>
      <c r="G43" s="9" t="s">
        <v>109</v>
      </c>
      <c r="H43" s="9" t="s">
        <v>1535</v>
      </c>
      <c r="I43" s="9" t="s">
        <v>258</v>
      </c>
      <c r="J43" s="9"/>
      <c r="K43" s="9"/>
    </row>
    <row r="44" spans="2:11" ht="252" hidden="1" x14ac:dyDescent="0.3">
      <c r="B44" s="737"/>
      <c r="C44" s="742"/>
      <c r="D44" s="836"/>
      <c r="E44" s="933"/>
      <c r="F44" s="933"/>
      <c r="G44" s="9" t="s">
        <v>152</v>
      </c>
      <c r="H44" s="166"/>
      <c r="I44" s="9" t="s">
        <v>221</v>
      </c>
      <c r="J44" s="9"/>
      <c r="K44" s="9"/>
    </row>
    <row r="45" spans="2:11" ht="161.5" hidden="1" customHeight="1" x14ac:dyDescent="0.3">
      <c r="B45" s="735" t="s">
        <v>226</v>
      </c>
      <c r="C45" s="740" t="s">
        <v>259</v>
      </c>
      <c r="D45" s="760"/>
      <c r="E45" s="773" t="s">
        <v>249</v>
      </c>
      <c r="F45" s="773" t="s">
        <v>254</v>
      </c>
      <c r="G45" s="9" t="s">
        <v>108</v>
      </c>
      <c r="H45" s="9" t="s">
        <v>1536</v>
      </c>
      <c r="I45" s="9" t="s">
        <v>1537</v>
      </c>
      <c r="J45" s="9"/>
      <c r="K45" s="9"/>
    </row>
    <row r="46" spans="2:11" ht="245.5" hidden="1" customHeight="1" x14ac:dyDescent="0.3">
      <c r="B46" s="736"/>
      <c r="C46" s="741"/>
      <c r="D46" s="761"/>
      <c r="E46" s="774"/>
      <c r="F46" s="774"/>
      <c r="G46" s="9" t="s">
        <v>109</v>
      </c>
      <c r="H46" s="9" t="s">
        <v>1538</v>
      </c>
      <c r="I46" s="9" t="s">
        <v>260</v>
      </c>
      <c r="J46" s="9"/>
      <c r="K46" s="9"/>
    </row>
    <row r="47" spans="2:11" ht="45.65" hidden="1" customHeight="1" x14ac:dyDescent="0.3">
      <c r="B47" s="737"/>
      <c r="C47" s="742"/>
      <c r="D47" s="762"/>
      <c r="E47" s="933"/>
      <c r="F47" s="933"/>
      <c r="G47" s="9" t="s">
        <v>152</v>
      </c>
      <c r="H47" s="24"/>
      <c r="I47" s="9" t="s">
        <v>1539</v>
      </c>
      <c r="J47" s="9"/>
      <c r="K47" s="9"/>
    </row>
    <row r="48" spans="2:11" ht="84" hidden="1" customHeight="1" x14ac:dyDescent="0.3">
      <c r="B48" s="739" t="s">
        <v>238</v>
      </c>
      <c r="C48" s="738" t="s">
        <v>261</v>
      </c>
      <c r="D48" s="1068"/>
      <c r="E48" s="1016" t="s">
        <v>249</v>
      </c>
      <c r="F48" s="1016" t="s">
        <v>254</v>
      </c>
      <c r="G48" s="9" t="s">
        <v>108</v>
      </c>
      <c r="H48" s="9" t="s">
        <v>1540</v>
      </c>
      <c r="I48" s="9" t="s">
        <v>1541</v>
      </c>
      <c r="J48" s="9"/>
      <c r="K48" s="9"/>
    </row>
    <row r="49" spans="2:18" ht="182" hidden="1" x14ac:dyDescent="0.3">
      <c r="B49" s="739"/>
      <c r="C49" s="738"/>
      <c r="D49" s="1068"/>
      <c r="E49" s="1016"/>
      <c r="F49" s="1016"/>
      <c r="G49" s="9" t="s">
        <v>109</v>
      </c>
      <c r="H49" s="9" t="s">
        <v>1542</v>
      </c>
      <c r="I49" s="9" t="s">
        <v>1542</v>
      </c>
      <c r="J49" s="9"/>
      <c r="K49" s="9"/>
    </row>
    <row r="50" spans="2:18" ht="168" hidden="1" x14ac:dyDescent="0.3">
      <c r="B50" s="739"/>
      <c r="C50" s="738"/>
      <c r="D50" s="1068"/>
      <c r="E50" s="1016"/>
      <c r="F50" s="1016"/>
      <c r="G50" s="9" t="s">
        <v>152</v>
      </c>
      <c r="H50" s="24"/>
      <c r="I50" s="9" t="s">
        <v>1543</v>
      </c>
      <c r="J50" s="9"/>
      <c r="K50" s="9"/>
    </row>
    <row r="51" spans="2:18" ht="20.149999999999999" customHeight="1" x14ac:dyDescent="0.3">
      <c r="B51" s="1039" t="s">
        <v>116</v>
      </c>
      <c r="C51" s="1040"/>
      <c r="D51" s="1014" t="s">
        <v>68</v>
      </c>
      <c r="E51" s="1014"/>
      <c r="F51" s="1014"/>
      <c r="G51" s="1014"/>
      <c r="H51" s="1014"/>
      <c r="I51" s="1014"/>
      <c r="J51" s="1014"/>
      <c r="K51" s="1015"/>
      <c r="L51" s="310"/>
      <c r="O51" s="306" t="s">
        <v>91</v>
      </c>
      <c r="P51" s="306" t="s">
        <v>64</v>
      </c>
      <c r="Q51" s="306" t="s">
        <v>139</v>
      </c>
      <c r="R51" s="306" t="s">
        <v>66</v>
      </c>
    </row>
    <row r="52" spans="2:18" s="206" customFormat="1" ht="49" customHeight="1" x14ac:dyDescent="0.25">
      <c r="B52" s="502" t="s">
        <v>236</v>
      </c>
      <c r="C52" s="499" t="s">
        <v>237</v>
      </c>
      <c r="D52" s="1064" t="s">
        <v>1466</v>
      </c>
      <c r="E52" s="1065"/>
      <c r="F52" s="1065"/>
      <c r="G52" s="1065"/>
      <c r="H52" s="1065"/>
      <c r="I52" s="1065"/>
      <c r="J52" s="1065"/>
      <c r="K52" s="1066"/>
      <c r="Q52" s="246"/>
      <c r="R52" s="246"/>
    </row>
    <row r="53" spans="2:18" s="206" customFormat="1" ht="49" customHeight="1" x14ac:dyDescent="0.25">
      <c r="B53" s="253" t="s">
        <v>1544</v>
      </c>
      <c r="C53" s="246"/>
      <c r="D53" s="246"/>
      <c r="E53" s="246"/>
      <c r="F53" s="246"/>
      <c r="G53" s="246"/>
      <c r="H53" s="246"/>
      <c r="I53" s="246"/>
      <c r="J53" s="246"/>
      <c r="K53" s="246"/>
      <c r="L53" s="246"/>
      <c r="M53" s="246"/>
      <c r="N53" s="248"/>
      <c r="P53" s="246"/>
      <c r="Q53" s="246"/>
      <c r="R53" s="246"/>
    </row>
    <row r="54" spans="2:18" ht="20.149999999999999" customHeight="1" x14ac:dyDescent="0.3">
      <c r="B54" s="876" t="s">
        <v>1545</v>
      </c>
      <c r="C54" s="1067"/>
      <c r="D54" s="1004">
        <v>2023</v>
      </c>
      <c r="E54" s="1005"/>
      <c r="F54" s="1006"/>
      <c r="G54" s="1004">
        <v>2022</v>
      </c>
      <c r="H54" s="1005"/>
      <c r="I54" s="1005"/>
      <c r="J54" s="1006"/>
      <c r="K54" s="528"/>
      <c r="L54" s="310"/>
    </row>
    <row r="55" spans="2:18" ht="20.149999999999999" customHeight="1" x14ac:dyDescent="0.3">
      <c r="B55" s="1061"/>
      <c r="C55" s="1062"/>
      <c r="D55" s="459" t="s">
        <v>108</v>
      </c>
      <c r="E55" s="438" t="s">
        <v>109</v>
      </c>
      <c r="F55" s="438" t="s">
        <v>103</v>
      </c>
      <c r="G55" s="438" t="s">
        <v>108</v>
      </c>
      <c r="H55" s="438" t="s">
        <v>109</v>
      </c>
      <c r="I55" s="438" t="s">
        <v>264</v>
      </c>
      <c r="J55" s="438" t="s">
        <v>103</v>
      </c>
      <c r="K55" s="528"/>
      <c r="L55" s="310"/>
    </row>
    <row r="56" spans="2:18" ht="25" customHeight="1" x14ac:dyDescent="0.3">
      <c r="B56" s="1038" t="s">
        <v>284</v>
      </c>
      <c r="C56" s="1038"/>
      <c r="D56" s="503">
        <v>377.5</v>
      </c>
      <c r="E56" s="504">
        <v>3019.4</v>
      </c>
      <c r="F56" s="505" t="s">
        <v>1340</v>
      </c>
      <c r="G56" s="506">
        <v>377.5</v>
      </c>
      <c r="H56" s="506">
        <v>3005.4</v>
      </c>
      <c r="I56" s="506">
        <v>210.58</v>
      </c>
      <c r="J56" s="507">
        <f>SUM(G56:I56)</f>
        <v>3593.48</v>
      </c>
      <c r="K56" s="528"/>
      <c r="L56" s="333"/>
    </row>
    <row r="57" spans="2:18" ht="25" customHeight="1" x14ac:dyDescent="0.3">
      <c r="B57" s="1038" t="s">
        <v>265</v>
      </c>
      <c r="C57" s="1038"/>
      <c r="D57" s="508">
        <v>0</v>
      </c>
      <c r="E57" s="509">
        <v>0</v>
      </c>
      <c r="F57" s="510">
        <f>SUM(D57:E57)</f>
        <v>0</v>
      </c>
      <c r="G57" s="506">
        <v>0</v>
      </c>
      <c r="H57" s="506">
        <v>13</v>
      </c>
      <c r="I57" s="506">
        <v>0</v>
      </c>
      <c r="J57" s="507">
        <f t="shared" ref="J57:J59" si="0">SUM(G57:I57)</f>
        <v>13</v>
      </c>
      <c r="K57" s="528"/>
      <c r="L57" s="333"/>
    </row>
    <row r="58" spans="2:18" ht="25" customHeight="1" x14ac:dyDescent="0.3">
      <c r="B58" s="1038" t="s">
        <v>266</v>
      </c>
      <c r="C58" s="1038"/>
      <c r="D58" s="508">
        <v>0</v>
      </c>
      <c r="E58" s="509">
        <v>0</v>
      </c>
      <c r="F58" s="510">
        <f t="shared" ref="F58:F59" si="1">SUM(D58:E58)</f>
        <v>0</v>
      </c>
      <c r="G58" s="506">
        <v>0</v>
      </c>
      <c r="H58" s="506">
        <v>0</v>
      </c>
      <c r="I58" s="506">
        <v>179.91</v>
      </c>
      <c r="J58" s="507">
        <f t="shared" si="0"/>
        <v>179.91</v>
      </c>
      <c r="K58" s="528"/>
      <c r="L58" s="333"/>
    </row>
    <row r="59" spans="2:18" ht="25" customHeight="1" x14ac:dyDescent="0.3">
      <c r="B59" s="1038" t="s">
        <v>267</v>
      </c>
      <c r="C59" s="1038"/>
      <c r="D59" s="508">
        <v>377.5</v>
      </c>
      <c r="E59" s="509">
        <v>3019.4</v>
      </c>
      <c r="F59" s="510">
        <f t="shared" si="1"/>
        <v>3396.9</v>
      </c>
      <c r="G59" s="506">
        <v>377.5</v>
      </c>
      <c r="H59" s="506">
        <v>3019.4</v>
      </c>
      <c r="I59" s="506">
        <v>30.67</v>
      </c>
      <c r="J59" s="507">
        <f t="shared" si="0"/>
        <v>3427.57</v>
      </c>
      <c r="K59" s="528"/>
      <c r="L59" s="333"/>
    </row>
    <row r="60" spans="2:18" ht="36.65" customHeight="1" x14ac:dyDescent="0.3">
      <c r="B60" s="1019" t="s">
        <v>1341</v>
      </c>
      <c r="C60" s="1020"/>
      <c r="D60" s="1020"/>
      <c r="E60" s="1020"/>
      <c r="F60" s="1020"/>
      <c r="G60" s="1020"/>
      <c r="H60" s="1020"/>
      <c r="I60" s="1020"/>
      <c r="J60" s="1020"/>
      <c r="K60" s="1021"/>
      <c r="L60" s="333"/>
      <c r="O60" s="232"/>
      <c r="R60" s="290"/>
    </row>
    <row r="61" spans="2:18" x14ac:dyDescent="0.3">
      <c r="B61" s="230"/>
      <c r="C61" s="73"/>
      <c r="D61" s="73"/>
      <c r="E61" s="232"/>
      <c r="F61" s="232"/>
      <c r="G61" s="232"/>
      <c r="H61" s="232"/>
      <c r="I61" s="232"/>
      <c r="J61" s="232"/>
      <c r="K61" s="232"/>
    </row>
    <row r="62" spans="2:18" s="2" customFormat="1" ht="25" hidden="1" customHeight="1" x14ac:dyDescent="0.35">
      <c r="B62" s="972" t="s">
        <v>116</v>
      </c>
      <c r="C62" s="972" t="s">
        <v>100</v>
      </c>
      <c r="D62" s="814" t="s">
        <v>64</v>
      </c>
      <c r="E62" s="814" t="s">
        <v>65</v>
      </c>
      <c r="F62" s="777" t="s">
        <v>66</v>
      </c>
      <c r="G62" s="779" t="s">
        <v>210</v>
      </c>
      <c r="H62" s="781" t="s">
        <v>101</v>
      </c>
      <c r="I62" s="781"/>
      <c r="J62" s="781"/>
      <c r="K62" s="781"/>
      <c r="L62" s="31"/>
      <c r="M62" s="44"/>
      <c r="N62" s="775" t="s">
        <v>211</v>
      </c>
      <c r="O62" s="17"/>
    </row>
    <row r="63" spans="2:18" s="2" customFormat="1" ht="14.5" hidden="1" customHeight="1" x14ac:dyDescent="0.35">
      <c r="B63" s="813"/>
      <c r="C63" s="813"/>
      <c r="D63" s="815"/>
      <c r="E63" s="816"/>
      <c r="F63" s="778"/>
      <c r="G63" s="780"/>
      <c r="H63" s="45">
        <v>2023</v>
      </c>
      <c r="I63" s="45">
        <v>2022</v>
      </c>
      <c r="J63" s="45">
        <v>2021</v>
      </c>
      <c r="K63" s="45" t="s">
        <v>212</v>
      </c>
      <c r="L63" s="34" t="s">
        <v>152</v>
      </c>
      <c r="M63" s="33" t="s">
        <v>213</v>
      </c>
      <c r="N63" s="776"/>
      <c r="O63" s="17"/>
    </row>
    <row r="64" spans="2:18" s="20" customFormat="1" ht="24" hidden="1" customHeight="1" x14ac:dyDescent="0.35">
      <c r="B64" s="1037" t="s">
        <v>268</v>
      </c>
      <c r="C64" s="1037"/>
      <c r="D64" s="1037"/>
      <c r="E64" s="1037"/>
      <c r="F64" s="1037"/>
      <c r="G64" s="1037"/>
      <c r="H64" s="1037"/>
      <c r="I64" s="1037"/>
      <c r="J64" s="1037"/>
      <c r="K64" s="1037"/>
      <c r="L64" s="896"/>
      <c r="M64" s="53"/>
      <c r="N64" s="50"/>
    </row>
    <row r="65" spans="2:14" s="2" customFormat="1" ht="28.5" hidden="1" customHeight="1" x14ac:dyDescent="0.35">
      <c r="B65" s="892" t="s">
        <v>230</v>
      </c>
      <c r="C65" s="894" t="s">
        <v>231</v>
      </c>
      <c r="D65" s="976"/>
      <c r="E65" s="976"/>
      <c r="F65" s="976"/>
      <c r="G65" s="39" t="s">
        <v>108</v>
      </c>
      <c r="H65" s="127"/>
      <c r="I65" s="65" t="s">
        <v>269</v>
      </c>
      <c r="J65" s="40"/>
      <c r="L65" s="40" t="s">
        <v>269</v>
      </c>
      <c r="M65" s="59"/>
      <c r="N65" s="39"/>
    </row>
    <row r="66" spans="2:14" s="2" customFormat="1" ht="14.5" hidden="1" x14ac:dyDescent="0.35">
      <c r="B66" s="893"/>
      <c r="C66" s="895"/>
      <c r="D66" s="977"/>
      <c r="E66" s="977"/>
      <c r="F66" s="977"/>
      <c r="G66" s="39" t="s">
        <v>109</v>
      </c>
      <c r="H66" s="127"/>
      <c r="I66" s="63" t="s">
        <v>269</v>
      </c>
      <c r="J66" s="42"/>
      <c r="L66" s="40"/>
      <c r="M66" s="59"/>
      <c r="N66" s="39"/>
    </row>
    <row r="67" spans="2:14" s="2" customFormat="1" ht="51.65" hidden="1" customHeight="1" x14ac:dyDescent="0.35">
      <c r="B67" s="892" t="s">
        <v>232</v>
      </c>
      <c r="C67" s="894" t="s">
        <v>270</v>
      </c>
      <c r="D67" s="976"/>
      <c r="E67" s="976"/>
      <c r="F67" s="974" t="s">
        <v>254</v>
      </c>
      <c r="G67" s="39" t="s">
        <v>108</v>
      </c>
      <c r="H67" s="39" t="s">
        <v>271</v>
      </c>
      <c r="I67" s="61" t="s">
        <v>272</v>
      </c>
      <c r="J67" s="43"/>
      <c r="L67" s="39" t="s">
        <v>273</v>
      </c>
      <c r="M67" s="57"/>
      <c r="N67" s="39"/>
    </row>
    <row r="68" spans="2:14" s="2" customFormat="1" ht="294" hidden="1" x14ac:dyDescent="0.35">
      <c r="B68" s="893"/>
      <c r="C68" s="895"/>
      <c r="D68" s="977"/>
      <c r="E68" s="977"/>
      <c r="F68" s="975"/>
      <c r="G68" s="39" t="s">
        <v>109</v>
      </c>
      <c r="H68" s="39" t="s">
        <v>274</v>
      </c>
      <c r="I68" s="61" t="s">
        <v>275</v>
      </c>
      <c r="J68" s="43"/>
      <c r="L68" s="39"/>
      <c r="M68" s="57"/>
      <c r="N68" s="39"/>
    </row>
    <row r="69" spans="2:14" s="2" customFormat="1" ht="42.75" hidden="1" customHeight="1" x14ac:dyDescent="0.35">
      <c r="B69" s="892" t="s">
        <v>236</v>
      </c>
      <c r="C69" s="894" t="s">
        <v>237</v>
      </c>
      <c r="D69" s="976"/>
      <c r="E69" s="976"/>
      <c r="F69" s="974" t="s">
        <v>254</v>
      </c>
      <c r="G69" s="39" t="s">
        <v>108</v>
      </c>
      <c r="H69" s="60">
        <v>1</v>
      </c>
      <c r="I69" s="61" t="s">
        <v>276</v>
      </c>
      <c r="J69" s="43"/>
      <c r="L69" s="39" t="s">
        <v>277</v>
      </c>
      <c r="M69" s="57"/>
      <c r="N69" s="39"/>
    </row>
    <row r="70" spans="2:14" s="2" customFormat="1" ht="42" hidden="1" x14ac:dyDescent="0.35">
      <c r="B70" s="893"/>
      <c r="C70" s="895"/>
      <c r="D70" s="977"/>
      <c r="E70" s="977"/>
      <c r="F70" s="975"/>
      <c r="G70" s="39" t="s">
        <v>109</v>
      </c>
      <c r="H70" s="60">
        <v>0</v>
      </c>
      <c r="I70" s="61" t="s">
        <v>278</v>
      </c>
      <c r="J70" s="43"/>
      <c r="L70" s="39"/>
      <c r="M70" s="57"/>
      <c r="N70" s="39"/>
    </row>
    <row r="71" spans="2:14" s="317" customFormat="1" ht="14.5" x14ac:dyDescent="0.35">
      <c r="B71" s="415"/>
      <c r="C71" s="416"/>
      <c r="D71" s="302"/>
      <c r="E71" s="302"/>
      <c r="F71" s="302"/>
      <c r="G71" s="302"/>
      <c r="H71" s="302"/>
      <c r="I71" s="302"/>
      <c r="J71" s="302"/>
      <c r="K71" s="302"/>
      <c r="L71" s="302"/>
      <c r="M71" s="319"/>
      <c r="N71" s="302"/>
    </row>
    <row r="72" spans="2:14" customFormat="1" ht="28.5" hidden="1" customHeight="1" x14ac:dyDescent="0.35">
      <c r="B72" s="201" t="s">
        <v>100</v>
      </c>
      <c r="C72" s="191"/>
      <c r="D72" s="1028" t="s">
        <v>64</v>
      </c>
      <c r="E72" s="1028" t="s">
        <v>65</v>
      </c>
      <c r="F72" s="1028" t="s">
        <v>66</v>
      </c>
      <c r="G72" s="1022" t="s">
        <v>210</v>
      </c>
      <c r="H72" s="181" t="s">
        <v>279</v>
      </c>
      <c r="I72" s="182"/>
      <c r="J72" s="182"/>
      <c r="K72" s="182"/>
    </row>
    <row r="73" spans="2:14" customFormat="1" ht="18.649999999999999" hidden="1" customHeight="1" x14ac:dyDescent="0.35">
      <c r="B73" s="202"/>
      <c r="C73" s="192"/>
      <c r="D73" s="1028"/>
      <c r="E73" s="1028"/>
      <c r="F73" s="1028"/>
      <c r="G73" s="1022"/>
      <c r="H73" s="181">
        <v>2023</v>
      </c>
      <c r="I73" s="181">
        <v>2022</v>
      </c>
      <c r="J73" s="181">
        <v>2021</v>
      </c>
      <c r="K73" s="181" t="s">
        <v>212</v>
      </c>
    </row>
    <row r="74" spans="2:14" customFormat="1" ht="24.65" hidden="1" customHeight="1" x14ac:dyDescent="0.35">
      <c r="B74" s="1032" t="s">
        <v>262</v>
      </c>
      <c r="C74" s="1033"/>
      <c r="D74" s="1033"/>
      <c r="E74" s="1033"/>
      <c r="F74" s="1033"/>
      <c r="G74" s="1033"/>
      <c r="H74" s="1033"/>
      <c r="I74" s="1033"/>
      <c r="J74" s="1033"/>
      <c r="K74" s="1034"/>
    </row>
    <row r="75" spans="2:14" ht="42" hidden="1" x14ac:dyDescent="0.3">
      <c r="B75" s="1017" t="s">
        <v>280</v>
      </c>
      <c r="C75" s="1018"/>
      <c r="D75" s="173"/>
      <c r="E75" s="173"/>
      <c r="F75" s="175" t="s">
        <v>281</v>
      </c>
      <c r="G75" s="183" t="s">
        <v>282</v>
      </c>
      <c r="H75" s="179">
        <v>1</v>
      </c>
      <c r="I75" s="180">
        <v>1</v>
      </c>
      <c r="J75" s="178"/>
      <c r="K75" s="178"/>
    </row>
    <row r="78" spans="2:14" ht="23.5" hidden="1" customHeight="1" x14ac:dyDescent="0.3">
      <c r="B78" s="252" t="s">
        <v>283</v>
      </c>
      <c r="C78" s="172"/>
      <c r="D78" s="170"/>
      <c r="E78" s="170"/>
      <c r="F78" s="170"/>
      <c r="G78" s="170"/>
      <c r="H78" s="170"/>
      <c r="I78" s="170"/>
      <c r="J78" s="170"/>
      <c r="K78" s="184"/>
    </row>
    <row r="79" spans="2:14" customFormat="1" ht="28.5" hidden="1" customHeight="1" x14ac:dyDescent="0.35">
      <c r="B79" s="193" t="s">
        <v>100</v>
      </c>
      <c r="C79" s="191"/>
      <c r="D79" s="1028" t="s">
        <v>64</v>
      </c>
      <c r="E79" s="1028" t="s">
        <v>65</v>
      </c>
      <c r="F79" s="1028" t="s">
        <v>66</v>
      </c>
      <c r="G79" s="1022" t="s">
        <v>210</v>
      </c>
      <c r="H79" s="181" t="s">
        <v>279</v>
      </c>
      <c r="I79" s="182"/>
      <c r="J79" s="182"/>
      <c r="K79" s="182"/>
    </row>
    <row r="80" spans="2:14" customFormat="1" ht="14.5" hidden="1" x14ac:dyDescent="0.35">
      <c r="B80" s="190"/>
      <c r="C80" s="192"/>
      <c r="D80" s="1028"/>
      <c r="E80" s="1028"/>
      <c r="F80" s="1028"/>
      <c r="G80" s="1022"/>
      <c r="H80" s="181">
        <v>2023</v>
      </c>
      <c r="I80" s="181">
        <v>2022</v>
      </c>
      <c r="J80" s="181">
        <v>2021</v>
      </c>
      <c r="K80" s="181" t="s">
        <v>212</v>
      </c>
    </row>
    <row r="81" spans="2:11" customFormat="1" ht="24.65" hidden="1" customHeight="1" x14ac:dyDescent="0.35">
      <c r="B81" s="1029" t="s">
        <v>1545</v>
      </c>
      <c r="C81" s="1030"/>
      <c r="D81" s="1030"/>
      <c r="E81" s="1030"/>
      <c r="F81" s="1030"/>
      <c r="G81" s="1030"/>
      <c r="H81" s="1030"/>
      <c r="I81" s="1030"/>
      <c r="J81" s="1030"/>
      <c r="K81" s="1031"/>
    </row>
    <row r="82" spans="2:11" customFormat="1" ht="28.5" hidden="1" x14ac:dyDescent="0.35">
      <c r="B82" s="1023" t="s">
        <v>284</v>
      </c>
      <c r="C82" s="1024"/>
      <c r="D82" s="174"/>
      <c r="E82" s="173"/>
      <c r="F82" s="175"/>
      <c r="G82" s="183" t="s">
        <v>282</v>
      </c>
      <c r="H82" s="194">
        <v>3369.9</v>
      </c>
      <c r="I82" s="186">
        <v>3593.48</v>
      </c>
      <c r="J82" s="185">
        <v>3589</v>
      </c>
      <c r="K82" s="176"/>
    </row>
    <row r="83" spans="2:11" customFormat="1" ht="42.5" hidden="1" x14ac:dyDescent="0.35">
      <c r="B83" s="1025"/>
      <c r="C83" s="1026"/>
      <c r="D83" s="174"/>
      <c r="E83" s="173"/>
      <c r="F83" s="175" t="s">
        <v>285</v>
      </c>
      <c r="G83" s="175" t="s">
        <v>108</v>
      </c>
      <c r="H83" s="185">
        <v>377.5</v>
      </c>
      <c r="I83" s="186">
        <v>377.5</v>
      </c>
      <c r="J83" s="195"/>
      <c r="K83" s="176"/>
    </row>
    <row r="84" spans="2:11" customFormat="1" ht="42.5" hidden="1" x14ac:dyDescent="0.35">
      <c r="B84" s="1025"/>
      <c r="C84" s="1026"/>
      <c r="D84" s="174"/>
      <c r="E84" s="177"/>
      <c r="F84" s="175" t="s">
        <v>285</v>
      </c>
      <c r="G84" s="175" t="s">
        <v>109</v>
      </c>
      <c r="H84" s="185">
        <v>3019.4</v>
      </c>
      <c r="I84" s="185">
        <v>3005.4</v>
      </c>
      <c r="J84" s="195"/>
      <c r="K84" s="176"/>
    </row>
    <row r="85" spans="2:11" customFormat="1" ht="42.5" hidden="1" x14ac:dyDescent="0.35">
      <c r="B85" s="1035"/>
      <c r="C85" s="1036"/>
      <c r="D85" s="174"/>
      <c r="E85" s="177"/>
      <c r="F85" s="175" t="s">
        <v>285</v>
      </c>
      <c r="G85" s="175" t="s">
        <v>152</v>
      </c>
      <c r="H85" s="187"/>
      <c r="I85" s="186">
        <v>210.58</v>
      </c>
      <c r="J85" s="195"/>
      <c r="K85" s="176"/>
    </row>
    <row r="86" spans="2:11" customFormat="1" ht="42.5" hidden="1" x14ac:dyDescent="0.35">
      <c r="B86" s="1023" t="s">
        <v>265</v>
      </c>
      <c r="C86" s="1024"/>
      <c r="D86" s="177"/>
      <c r="E86" s="177"/>
      <c r="F86" s="175" t="s">
        <v>285</v>
      </c>
      <c r="G86" s="175" t="s">
        <v>282</v>
      </c>
      <c r="H86" s="185">
        <v>0</v>
      </c>
      <c r="I86" s="185">
        <v>13</v>
      </c>
      <c r="J86" s="185">
        <v>18</v>
      </c>
      <c r="K86" s="176"/>
    </row>
    <row r="87" spans="2:11" customFormat="1" ht="14.5" hidden="1" x14ac:dyDescent="0.35">
      <c r="B87" s="1025"/>
      <c r="C87" s="1026"/>
      <c r="D87" s="177"/>
      <c r="E87" s="177"/>
      <c r="F87" s="175"/>
      <c r="G87" s="175" t="s">
        <v>108</v>
      </c>
      <c r="H87" s="185">
        <v>0</v>
      </c>
      <c r="I87" s="185">
        <v>0</v>
      </c>
      <c r="J87" s="187"/>
      <c r="K87" s="176"/>
    </row>
    <row r="88" spans="2:11" customFormat="1" ht="42.5" hidden="1" x14ac:dyDescent="0.35">
      <c r="B88" s="1025"/>
      <c r="C88" s="1026"/>
      <c r="D88" s="177"/>
      <c r="E88" s="177"/>
      <c r="F88" s="175" t="s">
        <v>285</v>
      </c>
      <c r="G88" s="175" t="s">
        <v>109</v>
      </c>
      <c r="H88" s="185">
        <v>0</v>
      </c>
      <c r="I88" s="185">
        <v>13</v>
      </c>
      <c r="J88" s="187"/>
      <c r="K88" s="176"/>
    </row>
    <row r="89" spans="2:11" customFormat="1" ht="42.5" hidden="1" x14ac:dyDescent="0.35">
      <c r="B89" s="1035"/>
      <c r="C89" s="1036"/>
      <c r="D89" s="177"/>
      <c r="E89" s="177"/>
      <c r="F89" s="175" t="s">
        <v>285</v>
      </c>
      <c r="G89" s="175" t="s">
        <v>152</v>
      </c>
      <c r="H89" s="187"/>
      <c r="I89" s="185">
        <v>0</v>
      </c>
      <c r="J89" s="187"/>
      <c r="K89" s="176"/>
    </row>
    <row r="90" spans="2:11" customFormat="1" ht="42.5" hidden="1" x14ac:dyDescent="0.35">
      <c r="B90" s="1023" t="s">
        <v>266</v>
      </c>
      <c r="C90" s="1024"/>
      <c r="D90" s="177"/>
      <c r="E90" s="177"/>
      <c r="F90" s="175" t="s">
        <v>285</v>
      </c>
      <c r="G90" s="175" t="s">
        <v>282</v>
      </c>
      <c r="H90" s="185">
        <v>0</v>
      </c>
      <c r="I90" s="185">
        <v>179.91</v>
      </c>
      <c r="J90" s="187"/>
      <c r="K90" s="176"/>
    </row>
    <row r="91" spans="2:11" customFormat="1" ht="14.5" hidden="1" x14ac:dyDescent="0.35">
      <c r="B91" s="1025"/>
      <c r="C91" s="1026"/>
      <c r="D91" s="177"/>
      <c r="E91" s="177"/>
      <c r="F91" s="175"/>
      <c r="G91" s="175" t="s">
        <v>108</v>
      </c>
      <c r="H91" s="185">
        <v>0</v>
      </c>
      <c r="I91" s="185">
        <v>0</v>
      </c>
      <c r="J91" s="185">
        <v>145</v>
      </c>
      <c r="K91" s="176"/>
    </row>
    <row r="92" spans="2:11" customFormat="1" ht="42.5" hidden="1" x14ac:dyDescent="0.35">
      <c r="B92" s="1025"/>
      <c r="C92" s="1026"/>
      <c r="D92" s="177"/>
      <c r="E92" s="177"/>
      <c r="F92" s="175" t="s">
        <v>285</v>
      </c>
      <c r="G92" s="175" t="s">
        <v>109</v>
      </c>
      <c r="H92" s="185">
        <v>0</v>
      </c>
      <c r="I92" s="185">
        <v>0</v>
      </c>
      <c r="J92" s="187"/>
      <c r="K92" s="176"/>
    </row>
    <row r="93" spans="2:11" customFormat="1" ht="42.5" hidden="1" x14ac:dyDescent="0.35">
      <c r="B93" s="1025"/>
      <c r="C93" s="1026"/>
      <c r="D93" s="197"/>
      <c r="E93" s="197"/>
      <c r="F93" s="196" t="s">
        <v>285</v>
      </c>
      <c r="G93" s="196" t="s">
        <v>152</v>
      </c>
      <c r="H93" s="198"/>
      <c r="I93" s="199">
        <v>179.91</v>
      </c>
      <c r="J93" s="198"/>
      <c r="K93" s="200"/>
    </row>
    <row r="94" spans="2:11" customFormat="1" ht="42.5" hidden="1" x14ac:dyDescent="0.35">
      <c r="B94" s="1027" t="s">
        <v>267</v>
      </c>
      <c r="C94" s="1027"/>
      <c r="D94" s="174"/>
      <c r="E94" s="177"/>
      <c r="F94" s="175" t="s">
        <v>285</v>
      </c>
      <c r="G94" s="175" t="s">
        <v>282</v>
      </c>
      <c r="H94" s="185">
        <v>3396.9</v>
      </c>
      <c r="I94" s="194">
        <v>3427.57</v>
      </c>
      <c r="J94" s="185">
        <v>3462</v>
      </c>
      <c r="K94" s="176"/>
    </row>
    <row r="95" spans="2:11" customFormat="1" ht="14.5" hidden="1" x14ac:dyDescent="0.35">
      <c r="B95" s="1027"/>
      <c r="C95" s="1027"/>
      <c r="D95" s="174"/>
      <c r="E95" s="177"/>
      <c r="F95" s="175"/>
      <c r="G95" s="175" t="s">
        <v>108</v>
      </c>
      <c r="H95" s="185">
        <v>377.5</v>
      </c>
      <c r="I95" s="185">
        <v>377.5</v>
      </c>
      <c r="J95" s="187"/>
      <c r="K95" s="176"/>
    </row>
    <row r="96" spans="2:11" ht="42" hidden="1" x14ac:dyDescent="0.3">
      <c r="B96" s="1027"/>
      <c r="C96" s="1027"/>
      <c r="D96" s="173"/>
      <c r="E96" s="173"/>
      <c r="F96" s="175" t="s">
        <v>281</v>
      </c>
      <c r="G96" s="175" t="s">
        <v>109</v>
      </c>
      <c r="H96" s="185">
        <v>3019.4</v>
      </c>
      <c r="I96" s="189">
        <v>3019.4</v>
      </c>
      <c r="J96" s="188"/>
      <c r="K96" s="178"/>
    </row>
    <row r="97" spans="2:11" ht="42" hidden="1" x14ac:dyDescent="0.3">
      <c r="B97" s="1027"/>
      <c r="C97" s="1027"/>
      <c r="D97" s="173"/>
      <c r="E97" s="173"/>
      <c r="F97" s="175" t="s">
        <v>281</v>
      </c>
      <c r="G97" s="175" t="s">
        <v>152</v>
      </c>
      <c r="H97" s="188"/>
      <c r="I97" s="189">
        <v>30.67</v>
      </c>
      <c r="J97" s="188"/>
      <c r="K97" s="178"/>
    </row>
  </sheetData>
  <sheetProtection algorithmName="SHA-512" hashValue="zQ8Wvbs6HM3w9wIaTmqzBwpl/6Yriw1NyPI1B2/lnYwS2Y4DcaUrBbhgpUFZmfQZ1dfYe1hNJ1XtrJyp5ZvIZw==" saltValue="/Vx3G8lHTbOeUP4MsLkfKQ==" spinCount="100000" sheet="1" objects="1" scenarios="1"/>
  <dataConsolidate/>
  <mergeCells count="136">
    <mergeCell ref="D12:K12"/>
    <mergeCell ref="B12:C12"/>
    <mergeCell ref="D18:G18"/>
    <mergeCell ref="H14:K14"/>
    <mergeCell ref="H15:K15"/>
    <mergeCell ref="H16:K16"/>
    <mergeCell ref="H17:K17"/>
    <mergeCell ref="H18:K18"/>
    <mergeCell ref="D13:K13"/>
    <mergeCell ref="D14:G14"/>
    <mergeCell ref="D15:G15"/>
    <mergeCell ref="D16:G16"/>
    <mergeCell ref="B13:C13"/>
    <mergeCell ref="B16:B18"/>
    <mergeCell ref="B20:C21"/>
    <mergeCell ref="D21:E21"/>
    <mergeCell ref="D20:G20"/>
    <mergeCell ref="E28:E29"/>
    <mergeCell ref="F28:F29"/>
    <mergeCell ref="B57:C57"/>
    <mergeCell ref="B58:C58"/>
    <mergeCell ref="B59:C59"/>
    <mergeCell ref="D52:K52"/>
    <mergeCell ref="B51:C51"/>
    <mergeCell ref="J24:K24"/>
    <mergeCell ref="H21:I21"/>
    <mergeCell ref="D45:D47"/>
    <mergeCell ref="E45:E47"/>
    <mergeCell ref="F45:F47"/>
    <mergeCell ref="B54:C55"/>
    <mergeCell ref="E48:E50"/>
    <mergeCell ref="D39:D41"/>
    <mergeCell ref="E39:E41"/>
    <mergeCell ref="F39:F41"/>
    <mergeCell ref="B48:B50"/>
    <mergeCell ref="C48:C50"/>
    <mergeCell ref="D48:D50"/>
    <mergeCell ref="C45:C47"/>
    <mergeCell ref="B6:C6"/>
    <mergeCell ref="D6:K6"/>
    <mergeCell ref="B7:C7"/>
    <mergeCell ref="H24:I24"/>
    <mergeCell ref="H25:I25"/>
    <mergeCell ref="D26:E26"/>
    <mergeCell ref="F21:G21"/>
    <mergeCell ref="F22:G22"/>
    <mergeCell ref="F23:G23"/>
    <mergeCell ref="F24:G24"/>
    <mergeCell ref="F25:G25"/>
    <mergeCell ref="H22:I22"/>
    <mergeCell ref="H23:I23"/>
    <mergeCell ref="D10:G10"/>
    <mergeCell ref="H10:K10"/>
    <mergeCell ref="D9:G9"/>
    <mergeCell ref="H9:K9"/>
    <mergeCell ref="B9:B10"/>
    <mergeCell ref="C9:C10"/>
    <mergeCell ref="B8:C8"/>
    <mergeCell ref="D8:K8"/>
    <mergeCell ref="D7:K7"/>
    <mergeCell ref="F26:G26"/>
    <mergeCell ref="H20:K20"/>
    <mergeCell ref="H62:K62"/>
    <mergeCell ref="B64:L64"/>
    <mergeCell ref="B65:B66"/>
    <mergeCell ref="C65:C66"/>
    <mergeCell ref="B67:B68"/>
    <mergeCell ref="E67:E68"/>
    <mergeCell ref="B56:C56"/>
    <mergeCell ref="D67:D68"/>
    <mergeCell ref="B62:B63"/>
    <mergeCell ref="C62:C63"/>
    <mergeCell ref="D62:D63"/>
    <mergeCell ref="E62:E63"/>
    <mergeCell ref="F62:F63"/>
    <mergeCell ref="B90:C93"/>
    <mergeCell ref="B94:C97"/>
    <mergeCell ref="E79:E80"/>
    <mergeCell ref="B81:K81"/>
    <mergeCell ref="G79:G80"/>
    <mergeCell ref="F79:F80"/>
    <mergeCell ref="D79:D80"/>
    <mergeCell ref="D72:D73"/>
    <mergeCell ref="E72:E73"/>
    <mergeCell ref="F72:F73"/>
    <mergeCell ref="B74:K74"/>
    <mergeCell ref="B82:C85"/>
    <mergeCell ref="B86:C89"/>
    <mergeCell ref="D51:K51"/>
    <mergeCell ref="F48:F50"/>
    <mergeCell ref="D42:D44"/>
    <mergeCell ref="E42:E44"/>
    <mergeCell ref="F42:F44"/>
    <mergeCell ref="G28:G29"/>
    <mergeCell ref="K28:K29"/>
    <mergeCell ref="B75:C75"/>
    <mergeCell ref="C67:C68"/>
    <mergeCell ref="B32:B35"/>
    <mergeCell ref="B39:B41"/>
    <mergeCell ref="B42:B44"/>
    <mergeCell ref="C39:C41"/>
    <mergeCell ref="C42:C44"/>
    <mergeCell ref="B36:K36"/>
    <mergeCell ref="B60:K60"/>
    <mergeCell ref="G72:G73"/>
    <mergeCell ref="B69:B70"/>
    <mergeCell ref="C69:C70"/>
    <mergeCell ref="F69:F70"/>
    <mergeCell ref="D69:D70"/>
    <mergeCell ref="E69:E70"/>
    <mergeCell ref="F67:F68"/>
    <mergeCell ref="G62:G63"/>
    <mergeCell ref="J21:K21"/>
    <mergeCell ref="B14:C15"/>
    <mergeCell ref="B28:B29"/>
    <mergeCell ref="C28:C29"/>
    <mergeCell ref="N62:N63"/>
    <mergeCell ref="F65:F66"/>
    <mergeCell ref="D65:D66"/>
    <mergeCell ref="E65:E66"/>
    <mergeCell ref="D17:G17"/>
    <mergeCell ref="G54:J54"/>
    <mergeCell ref="D54:F54"/>
    <mergeCell ref="D22:E22"/>
    <mergeCell ref="D23:E23"/>
    <mergeCell ref="D24:E24"/>
    <mergeCell ref="D25:E25"/>
    <mergeCell ref="H26:I26"/>
    <mergeCell ref="J22:K22"/>
    <mergeCell ref="B30:K30"/>
    <mergeCell ref="J25:K25"/>
    <mergeCell ref="J26:K26"/>
    <mergeCell ref="B22:B26"/>
    <mergeCell ref="J23:K23"/>
    <mergeCell ref="B45:B47"/>
    <mergeCell ref="D28:D29"/>
  </mergeCells>
  <phoneticPr fontId="30" type="noConversion"/>
  <dataValidations count="1">
    <dataValidation type="list" allowBlank="1" showInputMessage="1" showErrorMessage="1" sqref="K31:K35 K61 K37:K50" xr:uid="{F7021380-9743-4498-9F65-4834B9E2AF30}">
      <formula1>"Not applicable,Legal prohibitions,Confidentiality constraints,Information unavailable/incomplete"</formula1>
    </dataValidation>
  </dataValidations>
  <pageMargins left="0.7" right="0.7" top="0.75" bottom="0.75" header="0.3" footer="0.3"/>
  <pageSetup paperSize="5" scale="41" fitToHeight="0"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8EE2C-F69F-4771-8B7C-B58995C7EB55}">
  <sheetPr>
    <tabColor rgb="FFE0D5BE"/>
    <pageSetUpPr fitToPage="1"/>
  </sheetPr>
  <dimension ref="A1:V202"/>
  <sheetViews>
    <sheetView topLeftCell="A120" zoomScale="85" zoomScaleNormal="85" workbookViewId="0">
      <selection activeCell="S25" sqref="S25"/>
    </sheetView>
  </sheetViews>
  <sheetFormatPr defaultColWidth="9.1796875" defaultRowHeight="14" x14ac:dyDescent="0.3"/>
  <cols>
    <col min="1" max="1" width="3.453125" style="4" customWidth="1"/>
    <col min="2" max="2" width="20.453125" style="4" customWidth="1"/>
    <col min="3" max="3" width="54.453125" style="4" customWidth="1"/>
    <col min="4" max="4" width="14.1796875" style="4" customWidth="1"/>
    <col min="5" max="5" width="16.453125" style="4" customWidth="1"/>
    <col min="6" max="7" width="15.7265625" style="4" customWidth="1"/>
    <col min="8" max="9" width="15.54296875" style="4" customWidth="1"/>
    <col min="10" max="10" width="14.81640625" style="4" customWidth="1"/>
    <col min="11" max="11" width="14.7265625" style="4" customWidth="1"/>
    <col min="12" max="12" width="31" style="4" customWidth="1"/>
    <col min="13" max="13" width="15.26953125" style="4" customWidth="1"/>
    <col min="14" max="14" width="14.7265625" style="4" customWidth="1"/>
    <col min="15" max="15" width="14.1796875" style="4" customWidth="1"/>
    <col min="16" max="16" width="15" style="4" customWidth="1"/>
    <col min="17" max="17" width="15.1796875" style="4" customWidth="1"/>
    <col min="18" max="18" width="14.7265625" style="4" customWidth="1"/>
    <col min="19" max="19" width="14.1796875" style="4" customWidth="1"/>
    <col min="20" max="16384" width="9.1796875" style="4"/>
  </cols>
  <sheetData>
    <row r="1" spans="2:19" ht="78" customHeight="1" x14ac:dyDescent="0.3"/>
    <row r="2" spans="2:19" ht="50.5" customHeight="1" x14ac:dyDescent="0.5">
      <c r="B2" s="213" t="s">
        <v>1198</v>
      </c>
      <c r="C2" s="214"/>
      <c r="D2" s="214"/>
      <c r="E2" s="214"/>
      <c r="F2" s="214"/>
      <c r="G2" s="214"/>
      <c r="H2" s="214"/>
      <c r="I2" s="214"/>
      <c r="J2" s="214"/>
      <c r="K2" s="214"/>
      <c r="L2" s="214"/>
    </row>
    <row r="3" spans="2:19" ht="40.5" customHeight="1" x14ac:dyDescent="0.3">
      <c r="B3" s="215" t="s">
        <v>16</v>
      </c>
      <c r="C3" s="159"/>
      <c r="D3" s="159"/>
      <c r="E3" s="159"/>
      <c r="F3" s="159"/>
      <c r="G3" s="159"/>
      <c r="H3" s="159"/>
      <c r="I3" s="159"/>
      <c r="J3" s="159"/>
      <c r="K3" s="159"/>
      <c r="L3" s="159"/>
      <c r="M3" s="422"/>
      <c r="N3" s="422"/>
      <c r="O3" s="422"/>
      <c r="P3" s="422"/>
      <c r="Q3" s="422"/>
      <c r="R3" s="422"/>
    </row>
    <row r="4" spans="2:19" ht="16.5" customHeight="1" x14ac:dyDescent="0.3">
      <c r="B4" s="15"/>
      <c r="C4" s="14"/>
      <c r="D4" s="16"/>
      <c r="E4" s="16"/>
      <c r="F4" s="16"/>
      <c r="G4" s="16"/>
      <c r="H4" s="16"/>
      <c r="I4" s="16"/>
      <c r="J4" s="16"/>
      <c r="K4" s="16"/>
    </row>
    <row r="5" spans="2:19" s="206" customFormat="1" ht="49" customHeight="1" x14ac:dyDescent="0.25">
      <c r="B5" s="253" t="s">
        <v>1165</v>
      </c>
      <c r="C5" s="246"/>
      <c r="L5" s="246"/>
      <c r="M5" s="246"/>
      <c r="N5" s="246"/>
      <c r="O5" s="248"/>
      <c r="Q5" s="246"/>
      <c r="R5" s="246"/>
      <c r="S5" s="246"/>
    </row>
    <row r="6" spans="2:19" ht="25" customHeight="1" x14ac:dyDescent="0.3">
      <c r="B6" s="1107" t="s">
        <v>1245</v>
      </c>
      <c r="C6" s="1107"/>
      <c r="D6" s="910" t="s">
        <v>103</v>
      </c>
      <c r="E6" s="910"/>
      <c r="F6" s="910"/>
      <c r="G6" s="910"/>
      <c r="H6" s="910"/>
      <c r="I6" s="910"/>
      <c r="J6" s="910"/>
      <c r="K6" s="910"/>
      <c r="L6" s="310"/>
      <c r="M6" s="310"/>
      <c r="N6" s="310"/>
      <c r="P6" s="310"/>
      <c r="Q6" s="310"/>
      <c r="R6" s="310"/>
    </row>
    <row r="7" spans="2:19" ht="25" customHeight="1" x14ac:dyDescent="0.3">
      <c r="B7" s="1108"/>
      <c r="C7" s="1108"/>
      <c r="D7" s="1133">
        <v>2023</v>
      </c>
      <c r="E7" s="1133"/>
      <c r="F7" s="1133">
        <v>2022</v>
      </c>
      <c r="G7" s="1133"/>
      <c r="H7" s="1133">
        <v>2021</v>
      </c>
      <c r="I7" s="1133"/>
      <c r="J7" s="1125">
        <v>2020</v>
      </c>
      <c r="K7" s="1126"/>
      <c r="L7" s="479"/>
      <c r="M7" s="479"/>
      <c r="O7" s="479"/>
      <c r="P7" s="479"/>
      <c r="Q7" s="479"/>
    </row>
    <row r="8" spans="2:19" ht="24.75" customHeight="1" x14ac:dyDescent="0.3">
      <c r="B8" s="717" t="s">
        <v>409</v>
      </c>
      <c r="C8" s="465" t="s">
        <v>410</v>
      </c>
      <c r="D8" s="1157">
        <v>47139737.960000001</v>
      </c>
      <c r="E8" s="1157"/>
      <c r="F8" s="1158">
        <f>SUM(F27,F38)</f>
        <v>49888250.32</v>
      </c>
      <c r="G8" s="1158"/>
      <c r="H8" s="1155">
        <v>54021379.460000001</v>
      </c>
      <c r="I8" s="1155"/>
      <c r="J8" s="1155">
        <v>53255970.200000003</v>
      </c>
      <c r="K8" s="1155"/>
      <c r="L8" s="573"/>
      <c r="M8" s="573"/>
      <c r="O8" s="576"/>
      <c r="P8" s="573"/>
      <c r="Q8" s="573"/>
    </row>
    <row r="9" spans="2:19" ht="24.75" customHeight="1" x14ac:dyDescent="0.3">
      <c r="B9" s="717"/>
      <c r="C9" s="465" t="s">
        <v>411</v>
      </c>
      <c r="D9" s="955">
        <v>1266608.5</v>
      </c>
      <c r="E9" s="955"/>
      <c r="F9" s="1159">
        <v>1143460.8999999999</v>
      </c>
      <c r="G9" s="1159"/>
      <c r="H9" s="1156">
        <v>1186594.49</v>
      </c>
      <c r="I9" s="1156"/>
      <c r="J9" s="1156">
        <v>1281459.6000000001</v>
      </c>
      <c r="K9" s="1156"/>
      <c r="L9" s="574"/>
      <c r="M9" s="573"/>
      <c r="O9" s="576"/>
      <c r="P9" s="574"/>
      <c r="Q9" s="573"/>
    </row>
    <row r="10" spans="2:19" ht="24.75" customHeight="1" x14ac:dyDescent="0.3">
      <c r="B10" s="717"/>
      <c r="C10" s="465" t="s">
        <v>412</v>
      </c>
      <c r="D10" s="955">
        <v>3722462.43</v>
      </c>
      <c r="E10" s="955"/>
      <c r="F10" s="1159">
        <v>3817047.18</v>
      </c>
      <c r="G10" s="1159"/>
      <c r="H10" s="1156">
        <v>2965265.58</v>
      </c>
      <c r="I10" s="1156"/>
      <c r="J10" s="1156">
        <v>2331088.5699999998</v>
      </c>
      <c r="K10" s="1156"/>
      <c r="L10" s="573"/>
      <c r="M10" s="573"/>
      <c r="O10" s="576"/>
      <c r="P10" s="573"/>
      <c r="Q10" s="573"/>
    </row>
    <row r="11" spans="2:19" ht="24.75" customHeight="1" x14ac:dyDescent="0.3">
      <c r="B11" s="717"/>
      <c r="C11" s="529" t="s">
        <v>413</v>
      </c>
      <c r="D11" s="955">
        <v>15328227</v>
      </c>
      <c r="E11" s="955"/>
      <c r="F11" s="1159">
        <v>11672345.199999999</v>
      </c>
      <c r="G11" s="1159"/>
      <c r="H11" s="1156">
        <v>18102162</v>
      </c>
      <c r="I11" s="1156"/>
      <c r="J11" s="1156">
        <v>16123969.1</v>
      </c>
      <c r="K11" s="1156"/>
      <c r="L11" s="573"/>
      <c r="M11" s="573"/>
      <c r="O11" s="576"/>
      <c r="P11" s="573"/>
      <c r="Q11" s="573"/>
    </row>
    <row r="12" spans="2:19" ht="24.75" customHeight="1" x14ac:dyDescent="0.3">
      <c r="B12" s="717"/>
      <c r="C12" s="529" t="s">
        <v>414</v>
      </c>
      <c r="D12" s="955">
        <v>59198</v>
      </c>
      <c r="E12" s="955"/>
      <c r="F12" s="1159">
        <v>79688</v>
      </c>
      <c r="G12" s="1159"/>
      <c r="H12" s="1156">
        <v>62790.1</v>
      </c>
      <c r="I12" s="1156"/>
      <c r="J12" s="1156">
        <v>59762.9</v>
      </c>
      <c r="K12" s="1156"/>
      <c r="L12" s="575"/>
      <c r="M12" s="573"/>
      <c r="O12" s="576"/>
      <c r="P12" s="575"/>
      <c r="Q12" s="573"/>
    </row>
    <row r="13" spans="2:19" ht="20.149999999999999" customHeight="1" x14ac:dyDescent="0.3">
      <c r="B13" s="853" t="s">
        <v>1243</v>
      </c>
      <c r="C13" s="855"/>
      <c r="D13" s="1138" t="s">
        <v>415</v>
      </c>
      <c r="E13" s="1138"/>
      <c r="F13" s="1138"/>
      <c r="G13" s="1138"/>
      <c r="H13" s="1138"/>
      <c r="I13" s="1138"/>
      <c r="J13" s="1138"/>
      <c r="K13" s="1138"/>
      <c r="L13" s="489"/>
      <c r="M13" s="489"/>
      <c r="N13" s="489"/>
      <c r="O13" s="489"/>
      <c r="P13" s="489"/>
      <c r="Q13" s="489"/>
      <c r="R13" s="489"/>
    </row>
    <row r="14" spans="2:19" ht="24.75" customHeight="1" x14ac:dyDescent="0.3">
      <c r="B14" s="829" t="s">
        <v>416</v>
      </c>
      <c r="C14" s="465" t="s">
        <v>1242</v>
      </c>
      <c r="D14" s="955">
        <v>1825352</v>
      </c>
      <c r="E14" s="955"/>
      <c r="F14" s="1144">
        <v>1752584.57</v>
      </c>
      <c r="G14" s="1144"/>
      <c r="H14" s="1144">
        <v>1887494.59</v>
      </c>
      <c r="I14" s="1144"/>
      <c r="J14" s="1144">
        <v>1826523.24</v>
      </c>
      <c r="K14" s="1144"/>
      <c r="L14" s="590"/>
      <c r="M14" s="590"/>
      <c r="O14" s="592"/>
      <c r="P14" s="590"/>
      <c r="Q14" s="590"/>
    </row>
    <row r="15" spans="2:19" ht="24.75" customHeight="1" x14ac:dyDescent="0.3">
      <c r="B15" s="829"/>
      <c r="C15" s="465" t="s">
        <v>1241</v>
      </c>
      <c r="D15" s="1096" t="s">
        <v>1219</v>
      </c>
      <c r="E15" s="1096"/>
      <c r="F15" s="1096"/>
      <c r="G15" s="1096"/>
      <c r="H15" s="1096"/>
      <c r="I15" s="1096"/>
      <c r="J15" s="1096"/>
      <c r="K15" s="1096"/>
      <c r="L15" s="489"/>
      <c r="M15" s="489"/>
      <c r="N15" s="489"/>
      <c r="O15" s="1143"/>
      <c r="P15" s="1143"/>
      <c r="Q15" s="1143"/>
      <c r="R15" s="1143"/>
    </row>
    <row r="16" spans="2:19" ht="24.75" customHeight="1" x14ac:dyDescent="0.3">
      <c r="B16" s="829"/>
      <c r="C16" s="465" t="s">
        <v>1240</v>
      </c>
      <c r="D16" s="1096" t="s">
        <v>1219</v>
      </c>
      <c r="E16" s="1096"/>
      <c r="F16" s="1096"/>
      <c r="G16" s="1096"/>
      <c r="H16" s="1096"/>
      <c r="I16" s="1096"/>
      <c r="J16" s="1096"/>
      <c r="K16" s="1096"/>
      <c r="L16" s="489"/>
      <c r="M16" s="489"/>
      <c r="N16" s="489"/>
      <c r="O16" s="1143"/>
      <c r="P16" s="1143"/>
      <c r="Q16" s="1143"/>
      <c r="R16" s="1143"/>
    </row>
    <row r="17" spans="2:19" ht="24.75" customHeight="1" x14ac:dyDescent="0.3">
      <c r="B17" s="829"/>
      <c r="C17" s="465" t="s">
        <v>417</v>
      </c>
      <c r="D17" s="1096" t="s">
        <v>1219</v>
      </c>
      <c r="E17" s="1096"/>
      <c r="F17" s="1096"/>
      <c r="G17" s="1096"/>
      <c r="H17" s="1096"/>
      <c r="I17" s="1096"/>
      <c r="J17" s="1096"/>
      <c r="K17" s="1096"/>
      <c r="L17" s="489"/>
      <c r="M17" s="489"/>
      <c r="N17" s="489"/>
      <c r="O17" s="1143"/>
      <c r="P17" s="1143"/>
      <c r="Q17" s="1143"/>
      <c r="R17" s="1143"/>
    </row>
    <row r="18" spans="2:19" ht="24.75" customHeight="1" x14ac:dyDescent="0.3">
      <c r="B18" s="856" t="s">
        <v>418</v>
      </c>
      <c r="C18" s="465" t="s">
        <v>1239</v>
      </c>
      <c r="D18" s="1138" t="s">
        <v>419</v>
      </c>
      <c r="E18" s="1138"/>
      <c r="F18" s="1138"/>
      <c r="G18" s="1138"/>
      <c r="H18" s="1138"/>
      <c r="I18" s="1138"/>
      <c r="J18" s="1138"/>
      <c r="K18" s="1138"/>
      <c r="L18" s="489"/>
      <c r="M18" s="489"/>
      <c r="N18" s="489"/>
      <c r="O18" s="1143"/>
      <c r="P18" s="1143"/>
      <c r="Q18" s="1143"/>
      <c r="R18" s="1143"/>
      <c r="S18" s="404"/>
    </row>
    <row r="19" spans="2:19" ht="24.75" customHeight="1" x14ac:dyDescent="0.3">
      <c r="B19" s="857"/>
      <c r="C19" s="465" t="s">
        <v>1238</v>
      </c>
      <c r="D19" s="1138" t="s">
        <v>420</v>
      </c>
      <c r="E19" s="1138"/>
      <c r="F19" s="1138"/>
      <c r="G19" s="1138"/>
      <c r="H19" s="1138"/>
      <c r="I19" s="1138"/>
      <c r="J19" s="1138"/>
      <c r="K19" s="1138"/>
      <c r="L19" s="489"/>
      <c r="M19" s="489"/>
      <c r="N19" s="489"/>
      <c r="O19" s="1143"/>
      <c r="P19" s="1143"/>
      <c r="Q19" s="1143"/>
      <c r="R19" s="1143"/>
      <c r="S19" s="404"/>
    </row>
    <row r="20" spans="2:19" ht="24.75" customHeight="1" x14ac:dyDescent="0.3">
      <c r="B20" s="857"/>
      <c r="C20" s="465" t="s">
        <v>1237</v>
      </c>
      <c r="D20" s="1138" t="s">
        <v>421</v>
      </c>
      <c r="E20" s="1138"/>
      <c r="F20" s="1138"/>
      <c r="G20" s="1138"/>
      <c r="H20" s="1138"/>
      <c r="I20" s="1138"/>
      <c r="J20" s="1138"/>
      <c r="K20" s="1138"/>
      <c r="L20" s="489"/>
      <c r="M20" s="489"/>
      <c r="N20" s="489"/>
      <c r="O20" s="1143"/>
      <c r="P20" s="1143"/>
      <c r="Q20" s="1143"/>
      <c r="R20" s="1143"/>
      <c r="S20" s="404"/>
    </row>
    <row r="21" spans="2:19" ht="24.75" customHeight="1" x14ac:dyDescent="0.3">
      <c r="B21" s="858"/>
      <c r="C21" s="465" t="s">
        <v>422</v>
      </c>
      <c r="D21" s="1138" t="s">
        <v>423</v>
      </c>
      <c r="E21" s="1138"/>
      <c r="F21" s="1138"/>
      <c r="G21" s="1138"/>
      <c r="H21" s="1138"/>
      <c r="I21" s="1138"/>
      <c r="J21" s="1138"/>
      <c r="K21" s="1138"/>
      <c r="L21" s="489"/>
      <c r="M21" s="489"/>
      <c r="N21" s="489"/>
      <c r="O21" s="1143"/>
      <c r="P21" s="1143"/>
      <c r="Q21" s="1143"/>
      <c r="R21" s="1143"/>
      <c r="S21" s="404"/>
    </row>
    <row r="22" spans="2:19" ht="24.75" customHeight="1" x14ac:dyDescent="0.3">
      <c r="B22" s="1136" t="s">
        <v>429</v>
      </c>
      <c r="C22" s="1137"/>
      <c r="D22" s="1128"/>
      <c r="E22" s="1129"/>
      <c r="F22" s="1129"/>
      <c r="G22" s="1129"/>
      <c r="H22" s="1129"/>
      <c r="I22" s="1129"/>
      <c r="J22" s="1129"/>
      <c r="K22" s="1130"/>
      <c r="L22" s="489"/>
      <c r="M22" s="489"/>
      <c r="N22" s="489"/>
      <c r="O22" s="489"/>
      <c r="P22" s="489"/>
      <c r="Q22" s="489"/>
      <c r="R22" s="489"/>
      <c r="S22" s="404"/>
    </row>
    <row r="23" spans="2:19" ht="32.5" customHeight="1" x14ac:dyDescent="0.3">
      <c r="B23" s="161" t="s">
        <v>424</v>
      </c>
      <c r="C23" s="465" t="s">
        <v>425</v>
      </c>
      <c r="D23" s="1123">
        <v>3147621.5</v>
      </c>
      <c r="E23" s="1123"/>
      <c r="F23" s="1138">
        <v>3948926.91</v>
      </c>
      <c r="G23" s="1138"/>
      <c r="H23" s="1096" t="s">
        <v>1470</v>
      </c>
      <c r="I23" s="1096"/>
      <c r="J23" s="1096" t="s">
        <v>1470</v>
      </c>
      <c r="K23" s="1096"/>
      <c r="L23" s="590"/>
      <c r="M23" s="590"/>
      <c r="N23" s="590"/>
      <c r="O23" s="590"/>
      <c r="P23" s="590"/>
      <c r="Q23" s="590"/>
      <c r="R23" s="590"/>
      <c r="S23" s="404"/>
    </row>
    <row r="24" spans="2:19" s="206" customFormat="1" ht="49" customHeight="1" x14ac:dyDescent="0.25">
      <c r="B24" s="253" t="s">
        <v>1244</v>
      </c>
      <c r="C24" s="246"/>
      <c r="L24" s="246"/>
      <c r="M24" s="246"/>
      <c r="N24" s="246"/>
      <c r="O24" s="248"/>
      <c r="Q24" s="246"/>
      <c r="R24" s="246"/>
      <c r="S24" s="246"/>
    </row>
    <row r="25" spans="2:19" ht="25" customHeight="1" x14ac:dyDescent="0.3">
      <c r="B25" s="1107" t="s">
        <v>1246</v>
      </c>
      <c r="C25" s="1107"/>
      <c r="D25" s="910" t="s">
        <v>108</v>
      </c>
      <c r="E25" s="910"/>
      <c r="F25" s="910"/>
      <c r="G25" s="910"/>
      <c r="H25" s="910"/>
      <c r="I25" s="910"/>
      <c r="J25" s="910"/>
      <c r="K25" s="910"/>
      <c r="M25" s="479"/>
      <c r="N25" s="479"/>
      <c r="R25" s="479"/>
    </row>
    <row r="26" spans="2:19" ht="25" customHeight="1" x14ac:dyDescent="0.3">
      <c r="B26" s="1108"/>
      <c r="C26" s="1108"/>
      <c r="D26" s="1133">
        <v>2023</v>
      </c>
      <c r="E26" s="1133"/>
      <c r="F26" s="1133">
        <v>2022</v>
      </c>
      <c r="G26" s="1133"/>
      <c r="H26" s="1133">
        <v>2021</v>
      </c>
      <c r="I26" s="1133"/>
      <c r="J26" s="1125">
        <v>2020</v>
      </c>
      <c r="K26" s="1126"/>
      <c r="M26" s="310"/>
      <c r="N26" s="310"/>
      <c r="R26" s="310"/>
    </row>
    <row r="27" spans="2:19" ht="24.75" customHeight="1" x14ac:dyDescent="0.3">
      <c r="B27" s="1152" t="s">
        <v>409</v>
      </c>
      <c r="C27" s="465" t="s">
        <v>410</v>
      </c>
      <c r="D27" s="1154">
        <v>4761600.0999999996</v>
      </c>
      <c r="E27" s="1154"/>
      <c r="F27" s="1154">
        <v>5895802</v>
      </c>
      <c r="G27" s="1154"/>
      <c r="H27" s="1142">
        <v>5823603.2999999998</v>
      </c>
      <c r="I27" s="1142"/>
      <c r="J27" s="1142">
        <v>6297296.7000000002</v>
      </c>
      <c r="K27" s="1142"/>
      <c r="M27" s="573"/>
      <c r="N27" s="573"/>
      <c r="R27" s="589"/>
    </row>
    <row r="28" spans="2:19" ht="24.75" customHeight="1" x14ac:dyDescent="0.3">
      <c r="B28" s="1153"/>
      <c r="C28" s="465" t="s">
        <v>411</v>
      </c>
      <c r="D28" s="1123">
        <v>119418.4</v>
      </c>
      <c r="E28" s="1123"/>
      <c r="F28" s="1170">
        <v>127702.5</v>
      </c>
      <c r="G28" s="1170"/>
      <c r="H28" s="1080">
        <v>112249.60000000001</v>
      </c>
      <c r="I28" s="1080"/>
      <c r="J28" s="1080">
        <v>120292.6</v>
      </c>
      <c r="K28" s="1080"/>
      <c r="M28" s="574"/>
      <c r="N28" s="573"/>
      <c r="R28" s="589"/>
    </row>
    <row r="29" spans="2:19" ht="24.75" customHeight="1" x14ac:dyDescent="0.3">
      <c r="B29" s="1153"/>
      <c r="C29" s="465" t="s">
        <v>412</v>
      </c>
      <c r="D29" s="1123">
        <v>31049.5</v>
      </c>
      <c r="E29" s="1123"/>
      <c r="F29" s="1170">
        <v>43603.199999999997</v>
      </c>
      <c r="G29" s="1170"/>
      <c r="H29" s="1080">
        <v>34433.1</v>
      </c>
      <c r="I29" s="1080"/>
      <c r="J29" s="1080">
        <v>36887.300000000003</v>
      </c>
      <c r="K29" s="1080"/>
      <c r="M29" s="573"/>
      <c r="N29" s="573"/>
      <c r="R29" s="589"/>
    </row>
    <row r="30" spans="2:19" ht="24.75" customHeight="1" x14ac:dyDescent="0.3">
      <c r="B30" s="1153"/>
      <c r="C30" s="529" t="s">
        <v>413</v>
      </c>
      <c r="D30" s="1123">
        <v>522600</v>
      </c>
      <c r="E30" s="1123"/>
      <c r="F30" s="1170">
        <v>914312.2</v>
      </c>
      <c r="G30" s="1170"/>
      <c r="H30" s="1080">
        <v>1029026</v>
      </c>
      <c r="I30" s="1080"/>
      <c r="J30" s="1080">
        <v>763188.1</v>
      </c>
      <c r="K30" s="1080"/>
      <c r="M30" s="573"/>
      <c r="N30" s="573"/>
      <c r="R30" s="589"/>
    </row>
    <row r="31" spans="2:19" ht="24.75" customHeight="1" x14ac:dyDescent="0.3">
      <c r="B31" s="1153"/>
      <c r="C31" s="529" t="s">
        <v>414</v>
      </c>
      <c r="D31" s="1123">
        <v>59198</v>
      </c>
      <c r="E31" s="1123"/>
      <c r="F31" s="1170">
        <v>79688</v>
      </c>
      <c r="G31" s="1170"/>
      <c r="H31" s="1080">
        <v>62790.1</v>
      </c>
      <c r="I31" s="1080"/>
      <c r="J31" s="1080">
        <v>59762.9</v>
      </c>
      <c r="K31" s="1080"/>
      <c r="M31" s="575"/>
      <c r="N31" s="573"/>
      <c r="R31" s="589"/>
    </row>
    <row r="32" spans="2:19" ht="24.75" customHeight="1" x14ac:dyDescent="0.3">
      <c r="B32" s="465" t="s">
        <v>416</v>
      </c>
      <c r="C32" s="465" t="s">
        <v>1242</v>
      </c>
      <c r="D32" s="843">
        <v>741266.2</v>
      </c>
      <c r="E32" s="844"/>
      <c r="F32" s="843">
        <v>691525.5</v>
      </c>
      <c r="G32" s="844"/>
      <c r="H32" s="1139">
        <v>825671.2</v>
      </c>
      <c r="I32" s="1140"/>
      <c r="J32" s="1141">
        <v>849867.58</v>
      </c>
      <c r="K32" s="1141"/>
      <c r="L32" s="590"/>
      <c r="M32" s="590"/>
      <c r="N32" s="591"/>
      <c r="P32" s="590"/>
      <c r="Q32" s="590"/>
      <c r="R32" s="591"/>
    </row>
    <row r="33" spans="2:19" ht="25" customHeight="1" x14ac:dyDescent="0.3">
      <c r="B33" s="717" t="s">
        <v>429</v>
      </c>
      <c r="C33" s="491" t="s">
        <v>426</v>
      </c>
      <c r="D33" s="1119">
        <v>228399.5</v>
      </c>
      <c r="E33" s="1119"/>
      <c r="F33" s="1120">
        <v>1007938.6</v>
      </c>
      <c r="G33" s="1120"/>
      <c r="H33" s="1096" t="s">
        <v>1219</v>
      </c>
      <c r="I33" s="1096"/>
      <c r="J33" s="1096" t="s">
        <v>1219</v>
      </c>
      <c r="K33" s="1096"/>
      <c r="L33" s="483"/>
      <c r="N33" s="483"/>
      <c r="P33" s="484"/>
      <c r="Q33" s="230"/>
      <c r="R33" s="230"/>
      <c r="S33" s="409"/>
    </row>
    <row r="34" spans="2:19" ht="25" customHeight="1" x14ac:dyDescent="0.3">
      <c r="B34" s="717"/>
      <c r="C34" s="491" t="s">
        <v>427</v>
      </c>
      <c r="D34" s="1111">
        <v>0.753</v>
      </c>
      <c r="E34" s="1111"/>
      <c r="F34" s="1111">
        <v>0.68600000000000005</v>
      </c>
      <c r="G34" s="1111"/>
      <c r="H34" s="1096" t="s">
        <v>1219</v>
      </c>
      <c r="I34" s="1096"/>
      <c r="J34" s="1096" t="s">
        <v>1219</v>
      </c>
      <c r="K34" s="1096"/>
      <c r="L34" s="485"/>
      <c r="N34" s="485"/>
      <c r="P34" s="486"/>
      <c r="Q34" s="230"/>
      <c r="R34" s="230"/>
      <c r="S34" s="409"/>
    </row>
    <row r="35" spans="2:19" ht="25" customHeight="1" x14ac:dyDescent="0.3">
      <c r="B35" s="717"/>
      <c r="C35" s="491" t="s">
        <v>428</v>
      </c>
      <c r="D35" s="1111">
        <v>0.753</v>
      </c>
      <c r="E35" s="1111"/>
      <c r="F35" s="1111" t="s">
        <v>1478</v>
      </c>
      <c r="G35" s="1111"/>
      <c r="H35" s="1096" t="s">
        <v>1219</v>
      </c>
      <c r="I35" s="1096"/>
      <c r="J35" s="1096" t="s">
        <v>1219</v>
      </c>
      <c r="K35" s="1096"/>
      <c r="L35" s="485"/>
      <c r="N35" s="485"/>
      <c r="P35" s="486"/>
      <c r="Q35" s="230"/>
      <c r="R35" s="230"/>
      <c r="S35" s="409"/>
    </row>
    <row r="36" spans="2:19" ht="25" customHeight="1" x14ac:dyDescent="0.3">
      <c r="B36" s="1109" t="s">
        <v>1246</v>
      </c>
      <c r="C36" s="1109"/>
      <c r="D36" s="910" t="s">
        <v>109</v>
      </c>
      <c r="E36" s="910"/>
      <c r="F36" s="910"/>
      <c r="G36" s="910"/>
      <c r="H36" s="910"/>
      <c r="I36" s="910"/>
      <c r="J36" s="910"/>
      <c r="K36" s="910"/>
      <c r="L36" s="479"/>
      <c r="N36" s="479"/>
      <c r="R36" s="479"/>
    </row>
    <row r="37" spans="2:19" ht="25" customHeight="1" x14ac:dyDescent="0.3">
      <c r="B37" s="1108"/>
      <c r="C37" s="1108"/>
      <c r="D37" s="1133">
        <v>2023</v>
      </c>
      <c r="E37" s="1133"/>
      <c r="F37" s="1133">
        <v>2022</v>
      </c>
      <c r="G37" s="1133"/>
      <c r="H37" s="1133">
        <v>2021</v>
      </c>
      <c r="I37" s="1133"/>
      <c r="J37" s="1125">
        <v>2020</v>
      </c>
      <c r="K37" s="1126"/>
      <c r="M37" s="310"/>
      <c r="N37" s="310"/>
      <c r="R37" s="310"/>
    </row>
    <row r="38" spans="2:19" ht="24.75" customHeight="1" x14ac:dyDescent="0.3">
      <c r="B38" s="1152" t="s">
        <v>409</v>
      </c>
      <c r="C38" s="465" t="s">
        <v>410</v>
      </c>
      <c r="D38" s="1134">
        <v>42378137.859999999</v>
      </c>
      <c r="E38" s="1134"/>
      <c r="F38" s="1162">
        <v>43992448.32</v>
      </c>
      <c r="G38" s="1163"/>
      <c r="H38" s="1171">
        <v>48197776.159999996</v>
      </c>
      <c r="I38" s="1171"/>
      <c r="J38" s="1127">
        <v>46958673.5</v>
      </c>
      <c r="K38" s="1127"/>
      <c r="L38" s="576"/>
      <c r="N38" s="573"/>
      <c r="R38" s="589"/>
    </row>
    <row r="39" spans="2:19" ht="24.75" customHeight="1" x14ac:dyDescent="0.3">
      <c r="B39" s="1153"/>
      <c r="C39" s="465" t="s">
        <v>411</v>
      </c>
      <c r="D39" s="1135">
        <v>1147190.1000000001</v>
      </c>
      <c r="E39" s="1135"/>
      <c r="F39" s="1164" t="s">
        <v>1479</v>
      </c>
      <c r="G39" s="1165"/>
      <c r="H39" s="1172">
        <v>1074344.8899999999</v>
      </c>
      <c r="I39" s="1172"/>
      <c r="J39" s="1131">
        <v>1161257</v>
      </c>
      <c r="K39" s="1131"/>
      <c r="L39" s="576"/>
      <c r="N39" s="573"/>
      <c r="R39" s="589"/>
    </row>
    <row r="40" spans="2:19" ht="24.75" customHeight="1" x14ac:dyDescent="0.3">
      <c r="B40" s="1153"/>
      <c r="C40" s="465" t="s">
        <v>412</v>
      </c>
      <c r="D40" s="1135">
        <v>3691412.93</v>
      </c>
      <c r="E40" s="1135"/>
      <c r="F40" s="1164" t="s">
        <v>1480</v>
      </c>
      <c r="G40" s="1165"/>
      <c r="H40" s="1173">
        <v>2930832.48</v>
      </c>
      <c r="I40" s="1173"/>
      <c r="J40" s="1085">
        <v>2294201.27</v>
      </c>
      <c r="K40" s="1085"/>
      <c r="L40" s="576"/>
      <c r="N40" s="573"/>
      <c r="R40" s="589"/>
    </row>
    <row r="41" spans="2:19" ht="24.75" customHeight="1" x14ac:dyDescent="0.3">
      <c r="B41" s="1153"/>
      <c r="C41" s="529" t="s">
        <v>413</v>
      </c>
      <c r="D41" s="1135">
        <v>14805627</v>
      </c>
      <c r="E41" s="1135"/>
      <c r="F41" s="1166">
        <v>10758033</v>
      </c>
      <c r="G41" s="1167"/>
      <c r="H41" s="1173">
        <v>17073136</v>
      </c>
      <c r="I41" s="1173"/>
      <c r="J41" s="1085">
        <v>15360781</v>
      </c>
      <c r="K41" s="1085"/>
      <c r="L41" s="576"/>
      <c r="N41" s="573"/>
      <c r="R41" s="589"/>
    </row>
    <row r="42" spans="2:19" ht="24.75" customHeight="1" x14ac:dyDescent="0.3">
      <c r="B42" s="1153"/>
      <c r="C42" s="529" t="s">
        <v>414</v>
      </c>
      <c r="D42" s="1124">
        <v>0</v>
      </c>
      <c r="E42" s="1124"/>
      <c r="F42" s="1168">
        <v>0</v>
      </c>
      <c r="G42" s="1169"/>
      <c r="H42" s="1174">
        <v>0</v>
      </c>
      <c r="I42" s="1174"/>
      <c r="J42" s="1132">
        <v>0</v>
      </c>
      <c r="K42" s="1132"/>
      <c r="L42" s="576"/>
      <c r="N42" s="573"/>
      <c r="R42" s="589"/>
    </row>
    <row r="43" spans="2:19" ht="24.75" customHeight="1" x14ac:dyDescent="0.3">
      <c r="B43" s="465" t="s">
        <v>416</v>
      </c>
      <c r="C43" s="465" t="s">
        <v>1242</v>
      </c>
      <c r="D43" s="843">
        <v>1084086</v>
      </c>
      <c r="E43" s="844"/>
      <c r="F43" s="843">
        <v>1055358</v>
      </c>
      <c r="G43" s="844"/>
      <c r="H43" s="1121">
        <v>1061823.3899999999</v>
      </c>
      <c r="I43" s="1122"/>
      <c r="J43" s="1123">
        <v>976655.66</v>
      </c>
      <c r="K43" s="1123"/>
      <c r="Q43" s="590"/>
      <c r="R43" s="591"/>
    </row>
    <row r="44" spans="2:19" ht="25" customHeight="1" x14ac:dyDescent="0.3">
      <c r="B44" s="717" t="s">
        <v>429</v>
      </c>
      <c r="C44" s="436" t="s">
        <v>426</v>
      </c>
      <c r="D44" s="1112">
        <v>2919222</v>
      </c>
      <c r="E44" s="1113"/>
      <c r="F44" s="1112">
        <v>2933541</v>
      </c>
      <c r="G44" s="1113"/>
      <c r="H44" s="1096" t="s">
        <v>1219</v>
      </c>
      <c r="I44" s="1096"/>
      <c r="J44" s="1096" t="s">
        <v>1219</v>
      </c>
      <c r="K44" s="1096"/>
      <c r="L44" s="483"/>
      <c r="N44" s="483"/>
      <c r="P44" s="484"/>
      <c r="Q44" s="230"/>
      <c r="R44" s="230"/>
      <c r="S44" s="409"/>
    </row>
    <row r="45" spans="2:19" ht="25" customHeight="1" x14ac:dyDescent="0.3">
      <c r="B45" s="717"/>
      <c r="C45" s="436" t="s">
        <v>427</v>
      </c>
      <c r="D45" s="1114">
        <v>1</v>
      </c>
      <c r="E45" s="1115"/>
      <c r="F45" s="1114">
        <v>1</v>
      </c>
      <c r="G45" s="1115"/>
      <c r="H45" s="1096" t="s">
        <v>1219</v>
      </c>
      <c r="I45" s="1096"/>
      <c r="J45" s="1096" t="s">
        <v>1219</v>
      </c>
      <c r="K45" s="1096"/>
      <c r="L45" s="485"/>
      <c r="N45" s="485"/>
      <c r="P45" s="486"/>
      <c r="Q45" s="230"/>
      <c r="R45" s="230"/>
      <c r="S45" s="409"/>
    </row>
    <row r="46" spans="2:19" ht="25" customHeight="1" x14ac:dyDescent="0.3">
      <c r="B46" s="717"/>
      <c r="C46" s="436" t="s">
        <v>428</v>
      </c>
      <c r="D46" s="1116">
        <v>0</v>
      </c>
      <c r="E46" s="1117"/>
      <c r="F46" s="1116">
        <v>0</v>
      </c>
      <c r="G46" s="1117"/>
      <c r="H46" s="1096" t="s">
        <v>1219</v>
      </c>
      <c r="I46" s="1096"/>
      <c r="J46" s="1096" t="s">
        <v>1219</v>
      </c>
      <c r="K46" s="1096"/>
      <c r="L46" s="485"/>
      <c r="N46" s="485"/>
      <c r="P46" s="486"/>
      <c r="Q46" s="230"/>
      <c r="R46" s="230"/>
      <c r="S46" s="409"/>
    </row>
    <row r="47" spans="2:19" ht="25" customHeight="1" x14ac:dyDescent="0.3">
      <c r="B47" s="1109" t="s">
        <v>1246</v>
      </c>
      <c r="C47" s="1109"/>
      <c r="D47" s="910" t="s">
        <v>152</v>
      </c>
      <c r="E47" s="910"/>
      <c r="F47" s="910"/>
      <c r="G47" s="910"/>
      <c r="H47" s="910"/>
      <c r="I47" s="910"/>
      <c r="J47" s="910"/>
      <c r="K47" s="910"/>
      <c r="M47" s="310"/>
      <c r="N47" s="310"/>
      <c r="R47" s="310"/>
    </row>
    <row r="48" spans="2:19" ht="19.5" customHeight="1" x14ac:dyDescent="0.3">
      <c r="B48" s="1108"/>
      <c r="C48" s="1108"/>
      <c r="D48" s="1133">
        <v>2023</v>
      </c>
      <c r="E48" s="1133"/>
      <c r="F48" s="1133">
        <v>2022</v>
      </c>
      <c r="G48" s="1133"/>
      <c r="H48" s="1133">
        <v>2021</v>
      </c>
      <c r="I48" s="1133"/>
      <c r="J48" s="1125">
        <v>2020</v>
      </c>
      <c r="K48" s="1126"/>
      <c r="L48" s="479"/>
      <c r="M48" s="479"/>
      <c r="R48" s="479"/>
    </row>
    <row r="49" spans="2:19" ht="24.75" customHeight="1" x14ac:dyDescent="0.3">
      <c r="B49" s="1152" t="s">
        <v>409</v>
      </c>
      <c r="C49" s="465" t="s">
        <v>410</v>
      </c>
      <c r="D49" s="1097" t="s">
        <v>1268</v>
      </c>
      <c r="E49" s="1098"/>
      <c r="F49" s="1146">
        <v>45153</v>
      </c>
      <c r="G49" s="1147"/>
      <c r="H49" s="1145" t="s">
        <v>1219</v>
      </c>
      <c r="I49" s="1145"/>
      <c r="J49" s="1145" t="s">
        <v>1219</v>
      </c>
      <c r="K49" s="1145"/>
      <c r="L49" s="576"/>
      <c r="M49" s="573"/>
      <c r="R49" s="589"/>
    </row>
    <row r="50" spans="2:19" ht="24.75" customHeight="1" x14ac:dyDescent="0.3">
      <c r="B50" s="1153"/>
      <c r="C50" s="465" t="s">
        <v>411</v>
      </c>
      <c r="D50" s="1097"/>
      <c r="E50" s="1098"/>
      <c r="F50" s="1148">
        <v>440</v>
      </c>
      <c r="G50" s="1079"/>
      <c r="H50" s="1096" t="s">
        <v>1219</v>
      </c>
      <c r="I50" s="1096"/>
      <c r="J50" s="1096" t="s">
        <v>1219</v>
      </c>
      <c r="K50" s="1096"/>
      <c r="L50" s="576"/>
      <c r="M50" s="574"/>
      <c r="R50" s="589"/>
    </row>
    <row r="51" spans="2:19" ht="24.75" customHeight="1" x14ac:dyDescent="0.3">
      <c r="B51" s="1153"/>
      <c r="C51" s="465" t="s">
        <v>412</v>
      </c>
      <c r="D51" s="1097"/>
      <c r="E51" s="1098"/>
      <c r="F51" s="1149">
        <v>0</v>
      </c>
      <c r="G51" s="1150"/>
      <c r="H51" s="1096" t="s">
        <v>1219</v>
      </c>
      <c r="I51" s="1096"/>
      <c r="J51" s="1096" t="s">
        <v>1219</v>
      </c>
      <c r="K51" s="1096"/>
      <c r="L51" s="576"/>
      <c r="M51" s="573"/>
      <c r="R51" s="589"/>
    </row>
    <row r="52" spans="2:19" ht="24.75" customHeight="1" x14ac:dyDescent="0.3">
      <c r="B52" s="1153"/>
      <c r="C52" s="529" t="s">
        <v>413</v>
      </c>
      <c r="D52" s="1097"/>
      <c r="E52" s="1098"/>
      <c r="F52" s="1149">
        <v>0</v>
      </c>
      <c r="G52" s="1150"/>
      <c r="H52" s="1096" t="s">
        <v>1219</v>
      </c>
      <c r="I52" s="1096"/>
      <c r="J52" s="1096" t="s">
        <v>1219</v>
      </c>
      <c r="K52" s="1096"/>
      <c r="L52" s="576"/>
      <c r="M52" s="573"/>
      <c r="R52" s="589"/>
    </row>
    <row r="53" spans="2:19" ht="24.65" customHeight="1" x14ac:dyDescent="0.3">
      <c r="B53" s="1153"/>
      <c r="C53" s="529" t="s">
        <v>414</v>
      </c>
      <c r="D53" s="1097"/>
      <c r="E53" s="1098"/>
      <c r="F53" s="1151">
        <v>0</v>
      </c>
      <c r="G53" s="1151"/>
      <c r="H53" s="1096" t="s">
        <v>1219</v>
      </c>
      <c r="I53" s="1096"/>
      <c r="J53" s="1096" t="s">
        <v>1219</v>
      </c>
      <c r="K53" s="1096"/>
      <c r="L53" s="576"/>
      <c r="M53" s="575"/>
      <c r="R53" s="589"/>
    </row>
    <row r="54" spans="2:19" ht="24.75" customHeight="1" x14ac:dyDescent="0.3">
      <c r="B54" s="465" t="s">
        <v>416</v>
      </c>
      <c r="C54" s="465" t="s">
        <v>1242</v>
      </c>
      <c r="D54" s="1097"/>
      <c r="E54" s="1098"/>
      <c r="F54" s="1121">
        <v>5701.07</v>
      </c>
      <c r="G54" s="1122"/>
      <c r="H54" s="1096" t="s">
        <v>1219</v>
      </c>
      <c r="I54" s="1096"/>
      <c r="J54" s="1096" t="s">
        <v>1219</v>
      </c>
      <c r="K54" s="1096"/>
      <c r="L54" s="590"/>
      <c r="M54" s="590"/>
      <c r="N54" s="591">
        <f>SUM(K54:M54)</f>
        <v>0</v>
      </c>
      <c r="O54" s="592"/>
      <c r="P54" s="590"/>
      <c r="Q54" s="590"/>
      <c r="R54" s="591"/>
    </row>
    <row r="55" spans="2:19" ht="25" customHeight="1" x14ac:dyDescent="0.3">
      <c r="B55" s="717" t="s">
        <v>429</v>
      </c>
      <c r="C55" s="436" t="s">
        <v>426</v>
      </c>
      <c r="D55" s="1097"/>
      <c r="E55" s="1098"/>
      <c r="F55" s="1090">
        <v>7447.31</v>
      </c>
      <c r="G55" s="1091"/>
      <c r="H55" s="1096" t="s">
        <v>1219</v>
      </c>
      <c r="I55" s="1096"/>
      <c r="J55" s="1096" t="s">
        <v>1219</v>
      </c>
      <c r="K55" s="1096"/>
      <c r="L55" s="483"/>
      <c r="N55" s="483"/>
      <c r="P55" s="484"/>
      <c r="Q55" s="230"/>
      <c r="R55" s="230"/>
      <c r="S55" s="409"/>
    </row>
    <row r="56" spans="2:19" ht="25" customHeight="1" x14ac:dyDescent="0.3">
      <c r="B56" s="717"/>
      <c r="C56" s="436" t="s">
        <v>427</v>
      </c>
      <c r="D56" s="1097"/>
      <c r="E56" s="1098"/>
      <c r="F56" s="1092">
        <v>1</v>
      </c>
      <c r="G56" s="1093"/>
      <c r="H56" s="1096" t="s">
        <v>1219</v>
      </c>
      <c r="I56" s="1096"/>
      <c r="J56" s="1096" t="s">
        <v>1219</v>
      </c>
      <c r="K56" s="1096"/>
      <c r="L56" s="485"/>
      <c r="N56" s="485"/>
      <c r="P56" s="486"/>
      <c r="Q56" s="230"/>
      <c r="R56" s="230"/>
      <c r="S56" s="409"/>
    </row>
    <row r="57" spans="2:19" ht="25" customHeight="1" x14ac:dyDescent="0.3">
      <c r="B57" s="717"/>
      <c r="C57" s="436" t="s">
        <v>428</v>
      </c>
      <c r="D57" s="1099"/>
      <c r="E57" s="1100"/>
      <c r="F57" s="1094">
        <v>0</v>
      </c>
      <c r="G57" s="1095"/>
      <c r="H57" s="1096" t="s">
        <v>1219</v>
      </c>
      <c r="I57" s="1096"/>
      <c r="J57" s="1096" t="s">
        <v>1219</v>
      </c>
      <c r="K57" s="1096"/>
      <c r="L57" s="485"/>
      <c r="N57" s="485"/>
      <c r="P57" s="486"/>
      <c r="Q57" s="230"/>
      <c r="R57" s="230"/>
      <c r="S57" s="409"/>
    </row>
    <row r="58" spans="2:19" ht="91" customHeight="1" x14ac:dyDescent="0.3">
      <c r="B58" s="1077" t="s">
        <v>1554</v>
      </c>
      <c r="C58" s="1077"/>
      <c r="D58" s="1077"/>
      <c r="E58" s="1077"/>
      <c r="F58" s="1077"/>
      <c r="G58" s="1077"/>
      <c r="H58" s="1077"/>
      <c r="I58" s="1077"/>
      <c r="J58" s="1077"/>
      <c r="K58" s="1077"/>
      <c r="L58" s="411"/>
      <c r="M58" s="411"/>
      <c r="N58" s="411"/>
      <c r="O58" s="411"/>
      <c r="P58" s="411"/>
      <c r="Q58" s="411"/>
      <c r="R58" s="411"/>
      <c r="S58" s="232"/>
    </row>
    <row r="59" spans="2:19" s="206" customFormat="1" ht="48" customHeight="1" x14ac:dyDescent="0.25">
      <c r="B59" s="253" t="s">
        <v>1166</v>
      </c>
      <c r="C59" s="246"/>
      <c r="D59" s="246"/>
      <c r="E59" s="246"/>
      <c r="F59" s="246"/>
      <c r="G59" s="246"/>
      <c r="H59" s="246"/>
      <c r="I59" s="246"/>
      <c r="J59" s="246"/>
      <c r="K59" s="246"/>
      <c r="L59" s="246"/>
      <c r="M59" s="246"/>
      <c r="N59" s="246"/>
      <c r="O59" s="248"/>
      <c r="Q59" s="246"/>
      <c r="R59" s="246"/>
      <c r="S59" s="246"/>
    </row>
    <row r="60" spans="2:19" ht="14.5" customHeight="1" x14ac:dyDescent="0.3">
      <c r="B60" s="920" t="s">
        <v>1259</v>
      </c>
      <c r="C60" s="921"/>
      <c r="D60" s="921"/>
      <c r="E60" s="795" t="s">
        <v>69</v>
      </c>
      <c r="F60" s="796"/>
      <c r="G60" s="797"/>
      <c r="H60" s="795" t="s">
        <v>117</v>
      </c>
      <c r="I60" s="796"/>
      <c r="J60" s="796"/>
      <c r="K60" s="825"/>
      <c r="R60" s="408"/>
      <c r="S60" s="409"/>
    </row>
    <row r="61" spans="2:19" ht="25" customHeight="1" x14ac:dyDescent="0.3">
      <c r="B61" s="920"/>
      <c r="C61" s="921"/>
      <c r="D61" s="921"/>
      <c r="E61" s="421" t="s">
        <v>108</v>
      </c>
      <c r="F61" s="421" t="s">
        <v>109</v>
      </c>
      <c r="G61" s="421" t="s">
        <v>103</v>
      </c>
      <c r="H61" s="421" t="s">
        <v>108</v>
      </c>
      <c r="I61" s="421" t="s">
        <v>109</v>
      </c>
      <c r="J61" s="421" t="s">
        <v>264</v>
      </c>
      <c r="K61" s="421" t="s">
        <v>103</v>
      </c>
      <c r="R61" s="424"/>
      <c r="S61" s="409"/>
    </row>
    <row r="62" spans="2:19" ht="29.15" customHeight="1" x14ac:dyDescent="0.3">
      <c r="B62" s="1199" t="s">
        <v>1260</v>
      </c>
      <c r="C62" s="1200"/>
      <c r="D62" s="1200"/>
      <c r="E62" s="681" t="s">
        <v>1474</v>
      </c>
      <c r="F62" s="401">
        <v>38304</v>
      </c>
      <c r="G62" s="401">
        <v>38304</v>
      </c>
      <c r="H62" s="681" t="s">
        <v>1474</v>
      </c>
      <c r="I62" s="401">
        <v>37771</v>
      </c>
      <c r="J62" s="440">
        <v>0</v>
      </c>
      <c r="K62" s="401">
        <f>SUM(H62:J62)</f>
        <v>37771</v>
      </c>
      <c r="R62" s="489"/>
      <c r="S62" s="404"/>
    </row>
    <row r="63" spans="2:19" ht="51.5" customHeight="1" x14ac:dyDescent="0.3">
      <c r="B63" s="1077" t="s">
        <v>1696</v>
      </c>
      <c r="C63" s="1077"/>
      <c r="D63" s="1077"/>
      <c r="E63" s="1077"/>
      <c r="F63" s="1077"/>
      <c r="G63" s="1077"/>
      <c r="H63" s="1077"/>
      <c r="I63" s="1077"/>
      <c r="J63" s="1077"/>
      <c r="K63" s="1077"/>
      <c r="L63" s="411"/>
      <c r="M63" s="411"/>
      <c r="N63" s="411"/>
      <c r="O63" s="411"/>
      <c r="P63" s="411"/>
      <c r="Q63" s="411"/>
      <c r="R63" s="411"/>
      <c r="S63" s="232"/>
    </row>
    <row r="64" spans="2:19" s="206" customFormat="1" ht="49" customHeight="1" x14ac:dyDescent="0.25">
      <c r="B64" s="253" t="s">
        <v>430</v>
      </c>
      <c r="C64" s="246"/>
      <c r="D64" s="246"/>
      <c r="F64" s="246"/>
      <c r="G64" s="246"/>
      <c r="H64" s="246"/>
      <c r="I64" s="246"/>
      <c r="J64" s="246"/>
      <c r="K64" s="246"/>
      <c r="L64" s="246"/>
      <c r="M64" s="246"/>
      <c r="N64" s="246"/>
      <c r="O64" s="248"/>
      <c r="Q64" s="246"/>
      <c r="R64" s="246"/>
      <c r="S64" s="246"/>
    </row>
    <row r="65" spans="2:19" ht="14.5" customHeight="1" x14ac:dyDescent="0.3">
      <c r="B65" s="920" t="s">
        <v>430</v>
      </c>
      <c r="C65" s="921"/>
      <c r="D65" s="921"/>
      <c r="E65" s="795" t="s">
        <v>69</v>
      </c>
      <c r="F65" s="796"/>
      <c r="G65" s="797"/>
      <c r="H65" s="795" t="s">
        <v>117</v>
      </c>
      <c r="I65" s="796"/>
      <c r="J65" s="796"/>
      <c r="K65" s="825"/>
      <c r="R65" s="408"/>
      <c r="S65" s="409"/>
    </row>
    <row r="66" spans="2:19" ht="25" customHeight="1" x14ac:dyDescent="0.3">
      <c r="B66" s="920"/>
      <c r="C66" s="921"/>
      <c r="D66" s="921"/>
      <c r="E66" s="421" t="s">
        <v>108</v>
      </c>
      <c r="F66" s="421" t="s">
        <v>109</v>
      </c>
      <c r="G66" s="421" t="s">
        <v>103</v>
      </c>
      <c r="H66" s="421" t="s">
        <v>108</v>
      </c>
      <c r="I66" s="421" t="s">
        <v>109</v>
      </c>
      <c r="J66" s="421" t="s">
        <v>264</v>
      </c>
      <c r="K66" s="421" t="s">
        <v>103</v>
      </c>
      <c r="R66" s="410"/>
      <c r="S66" s="409"/>
    </row>
    <row r="67" spans="2:19" ht="25" customHeight="1" x14ac:dyDescent="0.3">
      <c r="B67" s="717" t="s">
        <v>1467</v>
      </c>
      <c r="C67" s="717"/>
      <c r="D67" s="717"/>
      <c r="E67" s="678">
        <v>10280.81</v>
      </c>
      <c r="F67" s="679">
        <v>102143</v>
      </c>
      <c r="G67" s="678">
        <f>SUM(E67:F67)</f>
        <v>112423.81</v>
      </c>
      <c r="H67" s="678">
        <v>9859</v>
      </c>
      <c r="I67" s="680">
        <v>53834</v>
      </c>
      <c r="J67" s="677" t="s">
        <v>449</v>
      </c>
      <c r="K67" s="675">
        <f>SUM(H67:I67)</f>
        <v>63693</v>
      </c>
      <c r="L67" s="676"/>
      <c r="R67" s="230"/>
      <c r="S67" s="409"/>
    </row>
    <row r="68" spans="2:19" ht="31" customHeight="1" x14ac:dyDescent="0.3">
      <c r="B68" s="707" t="s">
        <v>1252</v>
      </c>
      <c r="C68" s="707"/>
      <c r="D68" s="707"/>
      <c r="E68" s="1201" t="s">
        <v>1414</v>
      </c>
      <c r="F68" s="1202"/>
      <c r="G68" s="1202"/>
      <c r="H68" s="1202"/>
      <c r="I68" s="1202"/>
      <c r="J68" s="1202"/>
      <c r="K68" s="1203"/>
    </row>
    <row r="69" spans="2:19" s="206" customFormat="1" ht="51.65" hidden="1" customHeight="1" x14ac:dyDescent="0.25">
      <c r="B69" s="251" t="s">
        <v>405</v>
      </c>
      <c r="C69" s="207"/>
      <c r="D69" s="207"/>
      <c r="E69" s="207"/>
      <c r="F69" s="207"/>
      <c r="G69" s="207"/>
      <c r="H69" s="204"/>
      <c r="I69" s="207"/>
      <c r="J69" s="207"/>
      <c r="K69" s="205"/>
    </row>
    <row r="70" spans="2:19" ht="14.5" hidden="1" customHeight="1" x14ac:dyDescent="0.3">
      <c r="B70" s="702" t="s">
        <v>62</v>
      </c>
      <c r="C70" s="702" t="s">
        <v>63</v>
      </c>
      <c r="D70" s="702" t="s">
        <v>64</v>
      </c>
      <c r="E70" s="811" t="s">
        <v>89</v>
      </c>
      <c r="F70" s="702" t="s">
        <v>66</v>
      </c>
      <c r="G70" s="702" t="s">
        <v>67</v>
      </c>
      <c r="H70" s="233" t="s">
        <v>90</v>
      </c>
      <c r="I70" s="233"/>
      <c r="J70" s="209"/>
      <c r="K70" s="209"/>
      <c r="L70" s="830" t="s">
        <v>91</v>
      </c>
    </row>
    <row r="71" spans="2:19" ht="25" hidden="1" customHeight="1" x14ac:dyDescent="0.3">
      <c r="B71" s="702"/>
      <c r="C71" s="702"/>
      <c r="D71" s="702"/>
      <c r="E71" s="704"/>
      <c r="F71" s="705"/>
      <c r="G71" s="705"/>
      <c r="H71" s="234" t="s">
        <v>69</v>
      </c>
      <c r="I71" s="234"/>
      <c r="J71" s="234">
        <v>2022</v>
      </c>
      <c r="K71" s="234">
        <v>2021</v>
      </c>
      <c r="L71" s="696"/>
    </row>
    <row r="72" spans="2:19" ht="14.25" hidden="1" customHeight="1" x14ac:dyDescent="0.3">
      <c r="B72" s="7" t="s">
        <v>242</v>
      </c>
      <c r="C72" s="29"/>
      <c r="D72" s="29"/>
      <c r="E72" s="29"/>
      <c r="F72" s="29"/>
      <c r="G72" s="29"/>
      <c r="H72" s="29"/>
      <c r="I72" s="29"/>
      <c r="J72" s="29"/>
      <c r="K72" s="29"/>
    </row>
    <row r="73" spans="2:19" ht="30" hidden="1" customHeight="1" x14ac:dyDescent="0.3">
      <c r="B73" s="7" t="s">
        <v>92</v>
      </c>
      <c r="C73" s="8" t="s">
        <v>186</v>
      </c>
      <c r="D73" s="9"/>
      <c r="E73" s="9"/>
      <c r="F73" s="9"/>
      <c r="G73" s="9"/>
      <c r="H73" s="9"/>
      <c r="I73" s="9"/>
      <c r="J73" s="9"/>
      <c r="K73" s="9"/>
    </row>
    <row r="74" spans="2:19" ht="15" hidden="1" customHeight="1" x14ac:dyDescent="0.3">
      <c r="B74" s="26" t="s">
        <v>243</v>
      </c>
      <c r="C74" s="8" t="s">
        <v>244</v>
      </c>
      <c r="D74" s="9"/>
      <c r="E74" s="9"/>
      <c r="F74" s="9"/>
      <c r="G74" s="9"/>
      <c r="H74" s="9"/>
      <c r="I74" s="9"/>
      <c r="J74" s="9"/>
      <c r="K74" s="9"/>
    </row>
    <row r="75" spans="2:19" ht="30" hidden="1" customHeight="1" x14ac:dyDescent="0.3">
      <c r="B75" s="26"/>
      <c r="C75" s="8" t="s">
        <v>245</v>
      </c>
      <c r="D75" s="9"/>
      <c r="E75" s="9"/>
      <c r="F75" s="9"/>
      <c r="G75" s="9"/>
      <c r="H75" s="9"/>
      <c r="I75" s="9"/>
      <c r="J75" s="9"/>
      <c r="K75" s="9"/>
    </row>
    <row r="76" spans="2:19" ht="45" hidden="1" customHeight="1" x14ac:dyDescent="0.3">
      <c r="B76" s="26"/>
      <c r="C76" s="8" t="s">
        <v>246</v>
      </c>
      <c r="D76" s="9"/>
      <c r="E76" s="9"/>
      <c r="F76" s="9"/>
      <c r="G76" s="9"/>
      <c r="H76" s="9"/>
      <c r="I76" s="9"/>
      <c r="J76" s="9"/>
      <c r="K76" s="9"/>
    </row>
    <row r="77" spans="2:19" ht="30" hidden="1" customHeight="1" x14ac:dyDescent="0.3">
      <c r="B77" s="26"/>
      <c r="C77" s="8" t="s">
        <v>247</v>
      </c>
      <c r="D77" s="9"/>
      <c r="E77" s="9"/>
      <c r="F77" s="9"/>
      <c r="G77" s="9"/>
      <c r="H77" s="9"/>
      <c r="I77" s="9"/>
      <c r="J77" s="9"/>
      <c r="K77" s="9"/>
    </row>
    <row r="78" spans="2:19" ht="24" hidden="1" customHeight="1" x14ac:dyDescent="0.3">
      <c r="B78" s="755" t="s">
        <v>431</v>
      </c>
      <c r="C78" s="755"/>
      <c r="D78" s="755"/>
      <c r="E78" s="755"/>
      <c r="F78" s="755"/>
      <c r="G78" s="755"/>
      <c r="H78" s="755"/>
      <c r="I78" s="755"/>
      <c r="J78" s="755"/>
      <c r="K78" s="755"/>
      <c r="L78" s="756"/>
    </row>
    <row r="79" spans="2:19" ht="250" hidden="1" customHeight="1" x14ac:dyDescent="0.3">
      <c r="B79" s="1104" t="s">
        <v>408</v>
      </c>
      <c r="C79" s="930" t="s">
        <v>432</v>
      </c>
      <c r="D79" s="74"/>
      <c r="E79" s="773" t="s">
        <v>433</v>
      </c>
      <c r="F79" s="9" t="s">
        <v>434</v>
      </c>
      <c r="G79" s="9" t="s">
        <v>108</v>
      </c>
      <c r="H79" s="9" t="s">
        <v>1555</v>
      </c>
      <c r="I79" s="9"/>
      <c r="J79" s="9" t="s">
        <v>1556</v>
      </c>
      <c r="K79" s="9"/>
      <c r="L79" s="9"/>
    </row>
    <row r="80" spans="2:19" ht="409.5" hidden="1" x14ac:dyDescent="0.3">
      <c r="B80" s="1105"/>
      <c r="C80" s="931"/>
      <c r="D80" s="1160"/>
      <c r="E80" s="774"/>
      <c r="F80" s="773" t="s">
        <v>434</v>
      </c>
      <c r="G80" s="9" t="s">
        <v>109</v>
      </c>
      <c r="H80" s="9" t="s">
        <v>435</v>
      </c>
      <c r="I80" s="9"/>
      <c r="J80" s="9" t="s">
        <v>1557</v>
      </c>
      <c r="K80" s="9"/>
      <c r="L80" s="9"/>
    </row>
    <row r="81" spans="2:19" ht="47.5" hidden="1" customHeight="1" x14ac:dyDescent="0.3">
      <c r="B81" s="1106"/>
      <c r="C81" s="932"/>
      <c r="D81" s="1161"/>
      <c r="E81" s="933"/>
      <c r="F81" s="933"/>
      <c r="G81" s="9" t="s">
        <v>152</v>
      </c>
      <c r="H81" s="166"/>
      <c r="I81" s="166"/>
      <c r="J81" s="9" t="s">
        <v>1558</v>
      </c>
      <c r="K81" s="9"/>
      <c r="L81" s="9"/>
    </row>
    <row r="82" spans="2:19" ht="112" hidden="1" customHeight="1" x14ac:dyDescent="0.3">
      <c r="B82" s="1104" t="s">
        <v>436</v>
      </c>
      <c r="C82" s="930" t="s">
        <v>437</v>
      </c>
      <c r="D82" s="1101"/>
      <c r="E82" s="773" t="s">
        <v>438</v>
      </c>
      <c r="F82" s="773" t="s">
        <v>434</v>
      </c>
      <c r="G82" s="9" t="s">
        <v>108</v>
      </c>
      <c r="H82" s="244" t="s">
        <v>439</v>
      </c>
      <c r="I82" s="244"/>
      <c r="J82" s="9" t="s">
        <v>440</v>
      </c>
      <c r="K82" s="9"/>
      <c r="L82" s="9"/>
    </row>
    <row r="83" spans="2:19" ht="182" hidden="1" x14ac:dyDescent="0.3">
      <c r="B83" s="1105"/>
      <c r="C83" s="931"/>
      <c r="D83" s="1102"/>
      <c r="E83" s="774"/>
      <c r="F83" s="774"/>
      <c r="G83" s="9" t="s">
        <v>109</v>
      </c>
      <c r="H83" s="9" t="s">
        <v>441</v>
      </c>
      <c r="I83" s="9"/>
      <c r="J83" s="9" t="s">
        <v>1559</v>
      </c>
      <c r="K83" s="9"/>
      <c r="L83" s="9"/>
    </row>
    <row r="84" spans="2:19" ht="42" hidden="1" x14ac:dyDescent="0.3">
      <c r="B84" s="1106"/>
      <c r="C84" s="932"/>
      <c r="D84" s="1103"/>
      <c r="E84" s="933"/>
      <c r="F84" s="933"/>
      <c r="G84" s="9" t="s">
        <v>152</v>
      </c>
      <c r="H84" s="166"/>
      <c r="I84" s="166"/>
      <c r="J84" s="9" t="s">
        <v>440</v>
      </c>
      <c r="K84" s="9"/>
      <c r="L84" s="9"/>
    </row>
    <row r="85" spans="2:19" ht="236.15" hidden="1" customHeight="1" x14ac:dyDescent="0.3">
      <c r="B85" s="1104" t="s">
        <v>442</v>
      </c>
      <c r="C85" s="930" t="s">
        <v>443</v>
      </c>
      <c r="D85" s="1101"/>
      <c r="E85" s="773" t="s">
        <v>444</v>
      </c>
      <c r="F85" s="773" t="s">
        <v>434</v>
      </c>
      <c r="G85" s="9" t="s">
        <v>108</v>
      </c>
      <c r="H85" s="9" t="s">
        <v>445</v>
      </c>
      <c r="I85" s="9"/>
      <c r="J85" s="9" t="s">
        <v>446</v>
      </c>
      <c r="K85" s="9"/>
      <c r="L85" s="9"/>
    </row>
    <row r="86" spans="2:19" ht="409.5" hidden="1" x14ac:dyDescent="0.3">
      <c r="B86" s="1105"/>
      <c r="C86" s="931"/>
      <c r="D86" s="1102"/>
      <c r="E86" s="774"/>
      <c r="F86" s="774"/>
      <c r="G86" s="9" t="s">
        <v>109</v>
      </c>
      <c r="H86" s="9" t="s">
        <v>447</v>
      </c>
      <c r="I86" s="9"/>
      <c r="J86" s="9" t="s">
        <v>448</v>
      </c>
      <c r="K86" s="9"/>
      <c r="L86" s="9"/>
    </row>
    <row r="87" spans="2:19" ht="28" hidden="1" x14ac:dyDescent="0.3">
      <c r="B87" s="1105"/>
      <c r="C87" s="932"/>
      <c r="D87" s="1103"/>
      <c r="E87" s="933"/>
      <c r="F87" s="933"/>
      <c r="G87" s="9" t="s">
        <v>152</v>
      </c>
      <c r="H87" s="166"/>
      <c r="I87" s="166"/>
      <c r="J87" s="9" t="s">
        <v>449</v>
      </c>
      <c r="K87" s="9"/>
      <c r="L87" s="9"/>
    </row>
    <row r="88" spans="2:19" ht="182" hidden="1" x14ac:dyDescent="0.3">
      <c r="B88" s="1105" t="s">
        <v>450</v>
      </c>
      <c r="C88" s="930" t="s">
        <v>1560</v>
      </c>
      <c r="D88" s="1196"/>
      <c r="E88" s="773" t="s">
        <v>451</v>
      </c>
      <c r="F88" s="773" t="s">
        <v>434</v>
      </c>
      <c r="G88" s="9" t="s">
        <v>108</v>
      </c>
      <c r="H88" s="9" t="s">
        <v>1561</v>
      </c>
      <c r="I88" s="9"/>
      <c r="J88" s="9" t="s">
        <v>452</v>
      </c>
      <c r="K88" s="9"/>
      <c r="L88" s="9"/>
    </row>
    <row r="89" spans="2:19" ht="409.5" hidden="1" x14ac:dyDescent="0.3">
      <c r="B89" s="1105"/>
      <c r="C89" s="931"/>
      <c r="D89" s="1197"/>
      <c r="E89" s="774"/>
      <c r="F89" s="774"/>
      <c r="G89" s="9" t="s">
        <v>109</v>
      </c>
      <c r="H89" s="9" t="s">
        <v>1562</v>
      </c>
      <c r="I89" s="9"/>
      <c r="J89" s="9" t="s">
        <v>453</v>
      </c>
      <c r="K89" s="9"/>
      <c r="L89" s="9"/>
    </row>
    <row r="90" spans="2:19" ht="378" hidden="1" x14ac:dyDescent="0.3">
      <c r="B90" s="1106"/>
      <c r="C90" s="932"/>
      <c r="D90" s="1198"/>
      <c r="E90" s="933"/>
      <c r="F90" s="933"/>
      <c r="G90" s="9" t="s">
        <v>152</v>
      </c>
      <c r="H90" s="24"/>
      <c r="I90" s="24"/>
      <c r="J90" s="9" t="s">
        <v>454</v>
      </c>
      <c r="K90" s="9"/>
      <c r="L90" s="9"/>
    </row>
    <row r="91" spans="2:19" ht="56.15" hidden="1" customHeight="1" x14ac:dyDescent="0.3">
      <c r="B91" s="140" t="s">
        <v>455</v>
      </c>
      <c r="C91" s="546" t="s">
        <v>456</v>
      </c>
      <c r="D91" s="551"/>
      <c r="E91" s="555"/>
      <c r="F91" s="555"/>
      <c r="G91" s="9" t="s">
        <v>108</v>
      </c>
      <c r="H91" s="245"/>
      <c r="I91" s="245"/>
      <c r="J91" s="245"/>
      <c r="K91" s="166"/>
      <c r="L91" s="143"/>
    </row>
    <row r="92" spans="2:19" ht="14.15" hidden="1" customHeight="1" x14ac:dyDescent="0.3">
      <c r="B92" s="549"/>
      <c r="C92" s="547"/>
      <c r="D92" s="552"/>
      <c r="E92" s="556"/>
      <c r="F92" s="556"/>
      <c r="G92" s="9" t="s">
        <v>109</v>
      </c>
      <c r="H92" s="245"/>
      <c r="I92" s="245"/>
      <c r="J92" s="245"/>
      <c r="K92" s="166"/>
      <c r="L92" s="143"/>
    </row>
    <row r="93" spans="2:19" ht="46" customHeight="1" x14ac:dyDescent="0.3">
      <c r="B93" s="1077" t="s">
        <v>1469</v>
      </c>
      <c r="C93" s="1077"/>
      <c r="D93" s="1077"/>
      <c r="E93" s="1077"/>
      <c r="F93" s="1077"/>
      <c r="G93" s="1077"/>
      <c r="H93" s="1077"/>
      <c r="I93" s="1077"/>
      <c r="J93" s="1077"/>
      <c r="K93" s="1077"/>
      <c r="L93" s="411"/>
      <c r="M93" s="411"/>
      <c r="N93" s="411"/>
      <c r="O93" s="411"/>
      <c r="P93" s="411"/>
      <c r="Q93" s="411"/>
      <c r="R93" s="411"/>
      <c r="S93" s="232"/>
    </row>
    <row r="94" spans="2:19" ht="28" hidden="1" customHeight="1" x14ac:dyDescent="0.3">
      <c r="B94" s="550"/>
      <c r="C94" s="548"/>
      <c r="D94" s="553"/>
      <c r="E94" s="557"/>
      <c r="F94" s="557"/>
      <c r="G94" s="9" t="s">
        <v>152</v>
      </c>
      <c r="H94" s="245"/>
      <c r="I94" s="245"/>
      <c r="J94" s="245"/>
      <c r="K94" s="166"/>
      <c r="L94" s="143"/>
    </row>
    <row r="95" spans="2:19" s="206" customFormat="1" ht="49" customHeight="1" x14ac:dyDescent="0.25">
      <c r="B95" s="253" t="s">
        <v>1169</v>
      </c>
      <c r="C95" s="246"/>
      <c r="D95" s="246"/>
      <c r="E95" s="246"/>
      <c r="F95" s="246"/>
      <c r="G95" s="246"/>
      <c r="H95" s="246"/>
      <c r="I95" s="246"/>
      <c r="J95" s="246"/>
      <c r="K95" s="246"/>
      <c r="L95" s="246"/>
      <c r="M95" s="246"/>
      <c r="N95" s="246"/>
      <c r="O95" s="248"/>
      <c r="Q95" s="246"/>
      <c r="R95" s="246"/>
      <c r="S95" s="246"/>
    </row>
    <row r="96" spans="2:19" ht="14.5" customHeight="1" x14ac:dyDescent="0.3">
      <c r="B96" s="876" t="s">
        <v>62</v>
      </c>
      <c r="C96" s="877"/>
      <c r="D96" s="1088" t="s">
        <v>69</v>
      </c>
      <c r="E96" s="1110"/>
      <c r="F96" s="1088" t="s">
        <v>117</v>
      </c>
      <c r="G96" s="1110"/>
      <c r="H96" s="1088" t="s">
        <v>406</v>
      </c>
      <c r="I96" s="1110"/>
      <c r="J96" s="1088" t="s">
        <v>407</v>
      </c>
      <c r="K96" s="1089"/>
      <c r="L96" s="310"/>
      <c r="M96" s="481"/>
      <c r="N96" s="482"/>
      <c r="O96" s="409"/>
      <c r="P96" s="481"/>
      <c r="Q96" s="481"/>
      <c r="R96" s="408"/>
      <c r="S96" s="409"/>
    </row>
    <row r="97" spans="2:19" ht="25" customHeight="1" x14ac:dyDescent="0.3">
      <c r="B97" s="878"/>
      <c r="C97" s="879"/>
      <c r="D97" s="910" t="s">
        <v>103</v>
      </c>
      <c r="E97" s="910"/>
      <c r="F97" s="910" t="s">
        <v>103</v>
      </c>
      <c r="G97" s="910"/>
      <c r="H97" s="910" t="s">
        <v>103</v>
      </c>
      <c r="I97" s="910"/>
      <c r="J97" s="910" t="s">
        <v>103</v>
      </c>
      <c r="K97" s="910"/>
      <c r="L97" s="479"/>
      <c r="M97" s="424"/>
      <c r="N97" s="410"/>
      <c r="O97" s="410"/>
      <c r="P97" s="410"/>
      <c r="Q97" s="410"/>
      <c r="R97" s="410"/>
      <c r="S97" s="409"/>
    </row>
    <row r="98" spans="2:19" ht="25" customHeight="1" x14ac:dyDescent="0.3">
      <c r="B98" s="717" t="s">
        <v>442</v>
      </c>
      <c r="C98" s="717"/>
      <c r="D98" s="1178" t="s">
        <v>1178</v>
      </c>
      <c r="E98" s="1179"/>
      <c r="F98" s="1179"/>
      <c r="G98" s="1179"/>
      <c r="H98" s="1179"/>
      <c r="I98" s="1179"/>
      <c r="J98" s="1179"/>
      <c r="K98" s="1180"/>
      <c r="L98" s="471"/>
      <c r="M98" s="230"/>
      <c r="N98" s="230"/>
      <c r="O98" s="230"/>
      <c r="P98" s="230"/>
      <c r="Q98" s="230"/>
      <c r="R98" s="230"/>
      <c r="S98" s="409"/>
    </row>
    <row r="99" spans="2:19" ht="25" customHeight="1" x14ac:dyDescent="0.3">
      <c r="B99" s="717" t="s">
        <v>1257</v>
      </c>
      <c r="C99" s="717"/>
      <c r="D99" s="1074">
        <v>0.37</v>
      </c>
      <c r="E99" s="1074"/>
      <c r="F99" s="1074">
        <v>0.48</v>
      </c>
      <c r="G99" s="1074"/>
      <c r="H99" s="1074">
        <v>0.42</v>
      </c>
      <c r="I99" s="1074"/>
      <c r="J99" s="1074">
        <v>0.38</v>
      </c>
      <c r="K99" s="1074"/>
      <c r="L99" s="230"/>
      <c r="M99" s="230"/>
      <c r="N99" s="230"/>
      <c r="O99" s="230"/>
      <c r="P99" s="230"/>
      <c r="Q99" s="230"/>
      <c r="R99" s="230"/>
      <c r="S99" s="409"/>
    </row>
    <row r="100" spans="2:19" ht="25" customHeight="1" x14ac:dyDescent="0.3">
      <c r="B100" s="1075" t="s">
        <v>1708</v>
      </c>
      <c r="C100" s="1075"/>
      <c r="D100" s="1074">
        <v>9.59</v>
      </c>
      <c r="E100" s="1074"/>
      <c r="F100" s="1074">
        <v>9.33</v>
      </c>
      <c r="G100" s="1074"/>
      <c r="H100" s="1074">
        <v>15.51</v>
      </c>
      <c r="I100" s="1074"/>
      <c r="J100" s="1074">
        <v>10.029999999999999</v>
      </c>
      <c r="K100" s="1074"/>
      <c r="L100" s="230"/>
      <c r="M100" s="230"/>
      <c r="N100" s="230"/>
      <c r="O100" s="230"/>
      <c r="P100" s="230"/>
      <c r="Q100" s="230"/>
      <c r="R100" s="230"/>
      <c r="S100" s="409"/>
    </row>
    <row r="101" spans="2:19" ht="25" customHeight="1" x14ac:dyDescent="0.3">
      <c r="B101" s="1075" t="s">
        <v>1709</v>
      </c>
      <c r="C101" s="1075"/>
      <c r="D101" s="1074">
        <v>11.92</v>
      </c>
      <c r="E101" s="1074"/>
      <c r="F101" s="1074">
        <v>12.53</v>
      </c>
      <c r="G101" s="1074"/>
      <c r="H101" s="1074">
        <v>13.77</v>
      </c>
      <c r="I101" s="1074"/>
      <c r="J101" s="1074">
        <v>13.33</v>
      </c>
      <c r="K101" s="1074"/>
      <c r="L101" s="230"/>
      <c r="M101" s="230"/>
      <c r="N101" s="230"/>
      <c r="O101" s="230"/>
      <c r="P101" s="230"/>
      <c r="Q101" s="230"/>
      <c r="R101" s="230"/>
      <c r="S101" s="409"/>
    </row>
    <row r="102" spans="2:19" ht="25" customHeight="1" x14ac:dyDescent="0.3">
      <c r="B102" s="1075" t="s">
        <v>1710</v>
      </c>
      <c r="C102" s="1075"/>
      <c r="D102" s="1074">
        <v>2.63</v>
      </c>
      <c r="E102" s="1074"/>
      <c r="F102" s="1074">
        <v>2.63</v>
      </c>
      <c r="G102" s="1074"/>
      <c r="H102" s="1074">
        <v>2.99</v>
      </c>
      <c r="I102" s="1074"/>
      <c r="J102" s="1074">
        <v>2.83</v>
      </c>
      <c r="K102" s="1074"/>
      <c r="L102" s="230"/>
      <c r="M102" s="230"/>
      <c r="N102" s="230"/>
      <c r="O102" s="230"/>
      <c r="P102" s="230"/>
      <c r="Q102" s="230"/>
      <c r="R102" s="230"/>
      <c r="S102" s="409"/>
    </row>
    <row r="103" spans="2:19" ht="48" customHeight="1" x14ac:dyDescent="0.3">
      <c r="B103" s="1077" t="s">
        <v>1471</v>
      </c>
      <c r="C103" s="1077"/>
      <c r="D103" s="1077"/>
      <c r="E103" s="1077"/>
      <c r="F103" s="1077"/>
      <c r="G103" s="1077"/>
      <c r="H103" s="1077"/>
      <c r="I103" s="1077"/>
      <c r="J103" s="1077"/>
      <c r="K103" s="1077"/>
      <c r="L103" s="411"/>
      <c r="M103" s="411"/>
      <c r="N103" s="411"/>
      <c r="O103" s="411"/>
      <c r="P103" s="411"/>
      <c r="Q103" s="411"/>
      <c r="R103" s="411"/>
      <c r="S103" s="232"/>
    </row>
    <row r="104" spans="2:19" s="206" customFormat="1" ht="49" customHeight="1" x14ac:dyDescent="0.25">
      <c r="B104" s="253" t="s">
        <v>1415</v>
      </c>
      <c r="C104" s="246"/>
      <c r="D104" s="246"/>
      <c r="E104" s="246"/>
      <c r="F104" s="246"/>
      <c r="G104" s="246"/>
      <c r="H104" s="246"/>
      <c r="I104" s="246"/>
      <c r="J104" s="246"/>
      <c r="K104" s="246"/>
      <c r="L104" s="246"/>
      <c r="M104" s="246"/>
      <c r="N104" s="246"/>
      <c r="O104" s="248"/>
      <c r="Q104" s="246"/>
      <c r="R104" s="246"/>
      <c r="S104" s="246"/>
    </row>
    <row r="105" spans="2:19" ht="25" customHeight="1" x14ac:dyDescent="0.3">
      <c r="B105" s="1107" t="s">
        <v>1415</v>
      </c>
      <c r="C105" s="1107"/>
      <c r="D105" s="910" t="s">
        <v>103</v>
      </c>
      <c r="E105" s="910"/>
      <c r="F105" s="910"/>
      <c r="G105" s="910"/>
      <c r="H105" s="910"/>
      <c r="I105" s="910"/>
      <c r="J105" s="910"/>
      <c r="K105" s="910"/>
      <c r="L105" s="479"/>
      <c r="M105" s="479"/>
      <c r="O105" s="479"/>
      <c r="P105" s="479"/>
      <c r="Q105" s="479"/>
    </row>
    <row r="106" spans="2:19" ht="25" customHeight="1" x14ac:dyDescent="0.3">
      <c r="B106" s="1108"/>
      <c r="C106" s="1108"/>
      <c r="D106" s="1133">
        <v>2023</v>
      </c>
      <c r="E106" s="1133"/>
      <c r="F106" s="1133">
        <v>2022</v>
      </c>
      <c r="G106" s="1133"/>
      <c r="H106" s="1133">
        <v>2021</v>
      </c>
      <c r="I106" s="1133"/>
      <c r="J106" s="1125">
        <v>2020</v>
      </c>
      <c r="K106" s="1126"/>
      <c r="L106" s="310"/>
      <c r="M106" s="310"/>
      <c r="N106" s="310"/>
      <c r="P106" s="310"/>
      <c r="Q106" s="310"/>
      <c r="R106" s="310"/>
    </row>
    <row r="107" spans="2:19" ht="31" customHeight="1" x14ac:dyDescent="0.3">
      <c r="B107" s="853" t="s">
        <v>1254</v>
      </c>
      <c r="C107" s="855"/>
      <c r="D107" s="1154">
        <v>142937.29999999999</v>
      </c>
      <c r="E107" s="1154"/>
      <c r="F107" s="1184" t="s">
        <v>1253</v>
      </c>
      <c r="G107" s="1184"/>
      <c r="H107" s="1127">
        <v>162027.57</v>
      </c>
      <c r="I107" s="1127"/>
      <c r="J107" s="1127">
        <v>158515.26999999999</v>
      </c>
      <c r="K107" s="1127"/>
      <c r="L107" s="573"/>
      <c r="M107" s="573"/>
      <c r="O107" s="573"/>
      <c r="P107" s="573"/>
      <c r="Q107" s="573"/>
    </row>
    <row r="108" spans="2:19" ht="31" customHeight="1" x14ac:dyDescent="0.3">
      <c r="B108" s="853" t="s">
        <v>1168</v>
      </c>
      <c r="C108" s="855"/>
      <c r="D108" s="1123">
        <v>14785.7</v>
      </c>
      <c r="E108" s="1123"/>
      <c r="F108" s="1185">
        <v>11197</v>
      </c>
      <c r="G108" s="1185"/>
      <c r="H108" s="1085">
        <v>15096.06</v>
      </c>
      <c r="I108" s="1085"/>
      <c r="J108" s="1085">
        <v>12957.62</v>
      </c>
      <c r="K108" s="1085"/>
      <c r="L108" s="573"/>
      <c r="M108" s="573"/>
      <c r="O108" s="573"/>
      <c r="P108" s="573"/>
      <c r="Q108" s="573"/>
    </row>
    <row r="109" spans="2:19" ht="31" customHeight="1" x14ac:dyDescent="0.3">
      <c r="B109" s="707" t="s">
        <v>476</v>
      </c>
      <c r="C109" s="707"/>
      <c r="D109" s="1181" t="s">
        <v>1269</v>
      </c>
      <c r="E109" s="1182"/>
      <c r="F109" s="1182"/>
      <c r="G109" s="1182"/>
      <c r="H109" s="1182"/>
      <c r="I109" s="1182"/>
      <c r="J109" s="1182"/>
      <c r="K109" s="1183"/>
      <c r="L109" s="595"/>
      <c r="M109" s="595"/>
      <c r="N109" s="595"/>
      <c r="O109" s="595"/>
      <c r="P109" s="595"/>
      <c r="Q109" s="595"/>
      <c r="R109" s="595"/>
    </row>
    <row r="110" spans="2:19" ht="25" customHeight="1" x14ac:dyDescent="0.3">
      <c r="B110" s="1175" t="s">
        <v>1416</v>
      </c>
      <c r="C110" s="1176"/>
      <c r="D110" s="827" t="s">
        <v>108</v>
      </c>
      <c r="E110" s="910"/>
      <c r="F110" s="910"/>
      <c r="G110" s="910"/>
      <c r="H110" s="910"/>
      <c r="I110" s="910"/>
      <c r="J110" s="910"/>
      <c r="K110" s="910"/>
      <c r="L110" s="479"/>
      <c r="M110" s="479"/>
      <c r="N110" s="479"/>
      <c r="P110" s="479"/>
      <c r="Q110" s="479"/>
      <c r="R110" s="479"/>
    </row>
    <row r="111" spans="2:19" ht="25" customHeight="1" x14ac:dyDescent="0.3">
      <c r="B111" s="1177"/>
      <c r="C111" s="727"/>
      <c r="D111" s="1187">
        <v>2023</v>
      </c>
      <c r="E111" s="1187"/>
      <c r="F111" s="1133">
        <v>2022</v>
      </c>
      <c r="G111" s="1133"/>
      <c r="H111" s="1133">
        <v>2021</v>
      </c>
      <c r="I111" s="1133"/>
      <c r="J111" s="1125">
        <v>2020</v>
      </c>
      <c r="K111" s="1126"/>
      <c r="L111" s="310"/>
      <c r="M111" s="310"/>
      <c r="N111" s="310"/>
      <c r="P111" s="310"/>
      <c r="Q111" s="310"/>
      <c r="R111" s="310"/>
    </row>
    <row r="112" spans="2:19" ht="31" customHeight="1" x14ac:dyDescent="0.3">
      <c r="B112" s="1078" t="s">
        <v>1167</v>
      </c>
      <c r="C112" s="1078"/>
      <c r="D112" s="1079">
        <v>15908.3</v>
      </c>
      <c r="E112" s="1080"/>
      <c r="F112" s="1085">
        <v>20029.599999999999</v>
      </c>
      <c r="G112" s="1085"/>
      <c r="H112" s="1085">
        <v>18983.57</v>
      </c>
      <c r="I112" s="1085"/>
      <c r="J112" s="1085">
        <v>20030.27</v>
      </c>
      <c r="K112" s="1085"/>
      <c r="L112" s="573"/>
      <c r="M112" s="573"/>
      <c r="N112" s="589"/>
      <c r="P112" s="573"/>
      <c r="Q112" s="573"/>
      <c r="R112" s="589"/>
    </row>
    <row r="113" spans="2:22" ht="31" customHeight="1" x14ac:dyDescent="0.3">
      <c r="B113" s="1078" t="s">
        <v>1168</v>
      </c>
      <c r="C113" s="1078"/>
      <c r="D113" s="1079">
        <v>2326.6999999999998</v>
      </c>
      <c r="E113" s="1080"/>
      <c r="F113" s="1085">
        <v>2209</v>
      </c>
      <c r="G113" s="1085"/>
      <c r="H113" s="1085">
        <v>9197.06</v>
      </c>
      <c r="I113" s="1085"/>
      <c r="J113" s="1085">
        <v>7058.62</v>
      </c>
      <c r="K113" s="1085"/>
      <c r="L113" s="573"/>
      <c r="M113" s="573"/>
      <c r="N113" s="589"/>
      <c r="P113" s="573"/>
      <c r="Q113" s="573"/>
      <c r="R113" s="589"/>
    </row>
    <row r="114" spans="2:22" ht="25" customHeight="1" x14ac:dyDescent="0.3">
      <c r="B114" s="1076"/>
      <c r="C114" s="1076"/>
      <c r="D114" s="827" t="s">
        <v>109</v>
      </c>
      <c r="E114" s="910"/>
      <c r="F114" s="910"/>
      <c r="G114" s="910"/>
      <c r="H114" s="910"/>
      <c r="I114" s="910"/>
      <c r="J114" s="910"/>
      <c r="K114" s="910"/>
      <c r="M114" s="479"/>
      <c r="N114" s="479"/>
      <c r="O114" s="479"/>
      <c r="Q114" s="479"/>
      <c r="R114" s="479"/>
    </row>
    <row r="115" spans="2:22" ht="31" customHeight="1" x14ac:dyDescent="0.3">
      <c r="B115" s="1078" t="s">
        <v>1167</v>
      </c>
      <c r="C115" s="1078"/>
      <c r="D115" s="1079">
        <v>127029</v>
      </c>
      <c r="E115" s="1080"/>
      <c r="F115" s="1080">
        <v>132920</v>
      </c>
      <c r="G115" s="1080"/>
      <c r="H115" s="1085">
        <v>143044</v>
      </c>
      <c r="I115" s="1085"/>
      <c r="J115" s="1085">
        <v>138485</v>
      </c>
      <c r="K115" s="1085"/>
      <c r="M115" s="573"/>
      <c r="N115" s="589"/>
      <c r="O115" s="573"/>
      <c r="Q115" s="573"/>
      <c r="R115" s="589"/>
    </row>
    <row r="116" spans="2:22" ht="31" customHeight="1" x14ac:dyDescent="0.3">
      <c r="B116" s="1078" t="s">
        <v>1168</v>
      </c>
      <c r="C116" s="1078"/>
      <c r="D116" s="1079">
        <v>12459</v>
      </c>
      <c r="E116" s="1080"/>
      <c r="F116" s="1080">
        <v>8206</v>
      </c>
      <c r="G116" s="1080"/>
      <c r="H116" s="1085">
        <v>5899</v>
      </c>
      <c r="I116" s="1085"/>
      <c r="J116" s="1085">
        <v>5899</v>
      </c>
      <c r="K116" s="1085"/>
      <c r="M116" s="573"/>
      <c r="N116" s="589"/>
      <c r="O116" s="573"/>
      <c r="Q116" s="573"/>
      <c r="R116" s="589"/>
    </row>
    <row r="117" spans="2:22" ht="25" customHeight="1" x14ac:dyDescent="0.3">
      <c r="B117" s="1076"/>
      <c r="C117" s="1076"/>
      <c r="D117" s="827" t="s">
        <v>152</v>
      </c>
      <c r="E117" s="910"/>
      <c r="F117" s="910"/>
      <c r="G117" s="910"/>
      <c r="H117" s="910"/>
      <c r="I117" s="910"/>
      <c r="J117" s="910"/>
      <c r="K117" s="910"/>
      <c r="L117" s="479"/>
      <c r="N117" s="479"/>
      <c r="O117" s="479"/>
      <c r="P117" s="479"/>
      <c r="R117" s="479"/>
    </row>
    <row r="118" spans="2:22" ht="31" customHeight="1" x14ac:dyDescent="0.3">
      <c r="B118" s="1078" t="s">
        <v>1167</v>
      </c>
      <c r="C118" s="1078"/>
      <c r="D118" s="1087" t="s">
        <v>1270</v>
      </c>
      <c r="E118" s="1087"/>
      <c r="F118" s="1118">
        <v>0</v>
      </c>
      <c r="G118" s="1118"/>
      <c r="H118" s="1086" t="s">
        <v>1219</v>
      </c>
      <c r="I118" s="1086"/>
      <c r="J118" s="1086" t="s">
        <v>1219</v>
      </c>
      <c r="K118" s="1086"/>
      <c r="L118" s="573"/>
      <c r="N118" s="589"/>
      <c r="O118" s="573"/>
      <c r="P118" s="573"/>
      <c r="R118" s="589"/>
    </row>
    <row r="119" spans="2:22" ht="31" customHeight="1" x14ac:dyDescent="0.3">
      <c r="B119" s="1078" t="s">
        <v>1168</v>
      </c>
      <c r="C119" s="1078"/>
      <c r="D119" s="1087"/>
      <c r="E119" s="1087"/>
      <c r="F119" s="1080">
        <v>782</v>
      </c>
      <c r="G119" s="1080"/>
      <c r="H119" s="1086" t="s">
        <v>1219</v>
      </c>
      <c r="I119" s="1086"/>
      <c r="J119" s="1086" t="s">
        <v>1219</v>
      </c>
      <c r="K119" s="1086"/>
      <c r="L119" s="573"/>
      <c r="N119" s="589"/>
      <c r="O119" s="573"/>
      <c r="P119" s="573"/>
      <c r="R119" s="589"/>
    </row>
    <row r="120" spans="2:22" ht="79.5" customHeight="1" x14ac:dyDescent="0.3">
      <c r="B120" s="1077" t="s">
        <v>1472</v>
      </c>
      <c r="C120" s="1077"/>
      <c r="D120" s="1077"/>
      <c r="E120" s="1077"/>
      <c r="F120" s="1077"/>
      <c r="G120" s="1077"/>
      <c r="H120" s="1077"/>
      <c r="I120" s="1077"/>
      <c r="J120" s="1077"/>
      <c r="K120" s="1077"/>
      <c r="L120" s="411"/>
      <c r="M120" s="411"/>
      <c r="N120" s="411"/>
      <c r="O120" s="411"/>
      <c r="P120" s="411"/>
      <c r="Q120" s="411"/>
      <c r="R120" s="411"/>
      <c r="S120" s="232"/>
    </row>
    <row r="121" spans="2:22" s="206" customFormat="1" ht="49" customHeight="1" x14ac:dyDescent="0.25">
      <c r="B121" s="253" t="s">
        <v>458</v>
      </c>
      <c r="C121" s="246"/>
      <c r="D121" s="246"/>
      <c r="E121" s="246"/>
      <c r="F121" s="246"/>
      <c r="G121" s="246"/>
      <c r="H121" s="246"/>
      <c r="I121" s="246"/>
      <c r="J121" s="246"/>
      <c r="K121" s="246"/>
      <c r="L121" s="246"/>
      <c r="M121" s="246"/>
      <c r="N121" s="246"/>
      <c r="O121" s="248"/>
      <c r="Q121" s="246"/>
      <c r="R121" s="246"/>
      <c r="S121" s="246"/>
    </row>
    <row r="122" spans="2:22" ht="14.5" customHeight="1" x14ac:dyDescent="0.3">
      <c r="B122" s="1081" t="s">
        <v>1563</v>
      </c>
      <c r="C122" s="1082"/>
      <c r="D122" s="795" t="s">
        <v>69</v>
      </c>
      <c r="E122" s="796"/>
      <c r="F122" s="797"/>
      <c r="G122" s="795" t="s">
        <v>117</v>
      </c>
      <c r="H122" s="796"/>
      <c r="I122" s="825"/>
      <c r="J122" s="558"/>
      <c r="K122" s="596"/>
      <c r="L122" s="407"/>
      <c r="M122" s="407"/>
      <c r="N122" s="408"/>
      <c r="O122" s="409"/>
      <c r="P122" s="407"/>
      <c r="Q122" s="407"/>
      <c r="R122" s="408"/>
      <c r="S122" s="409"/>
    </row>
    <row r="123" spans="2:22" ht="25" customHeight="1" x14ac:dyDescent="0.3">
      <c r="B123" s="1083"/>
      <c r="C123" s="1084"/>
      <c r="D123" s="421" t="s">
        <v>108</v>
      </c>
      <c r="E123" s="421" t="s">
        <v>109</v>
      </c>
      <c r="F123" s="421" t="s">
        <v>103</v>
      </c>
      <c r="G123" s="421" t="s">
        <v>108</v>
      </c>
      <c r="H123" s="421" t="s">
        <v>109</v>
      </c>
      <c r="I123" s="421" t="s">
        <v>103</v>
      </c>
      <c r="J123" s="597"/>
      <c r="K123" s="598"/>
      <c r="L123" s="424"/>
      <c r="M123" s="410"/>
      <c r="N123" s="410"/>
      <c r="O123" s="410"/>
      <c r="P123" s="410"/>
      <c r="Q123" s="410"/>
      <c r="R123" s="410"/>
      <c r="S123" s="409"/>
    </row>
    <row r="124" spans="2:22" ht="30.65" customHeight="1" x14ac:dyDescent="0.3">
      <c r="B124" s="717" t="s">
        <v>1258</v>
      </c>
      <c r="C124" s="853"/>
      <c r="D124" s="678">
        <v>4003.6</v>
      </c>
      <c r="E124" s="678">
        <v>10198</v>
      </c>
      <c r="F124" s="678">
        <f>SUM(D124:E124)</f>
        <v>14201.6</v>
      </c>
      <c r="G124" s="678">
        <v>5894</v>
      </c>
      <c r="H124" s="678">
        <f>SUM(3485+15.64)</f>
        <v>3500.64</v>
      </c>
      <c r="I124" s="678">
        <f>SUM(G124:H124)</f>
        <v>9394.64</v>
      </c>
      <c r="J124" s="597"/>
      <c r="K124" s="598"/>
      <c r="L124" s="230"/>
      <c r="M124" s="230"/>
      <c r="N124" s="230"/>
      <c r="O124" s="230"/>
      <c r="P124" s="230"/>
      <c r="Q124" s="230"/>
      <c r="R124" s="230"/>
      <c r="S124" s="409"/>
    </row>
    <row r="125" spans="2:22" s="206" customFormat="1" ht="25" customHeight="1" x14ac:dyDescent="0.25">
      <c r="B125" s="462" t="s">
        <v>459</v>
      </c>
      <c r="C125" s="706" t="s">
        <v>1564</v>
      </c>
      <c r="D125" s="706"/>
      <c r="E125" s="706"/>
      <c r="F125" s="706"/>
      <c r="G125" s="706"/>
      <c r="H125" s="706"/>
      <c r="I125" s="706"/>
      <c r="J125" s="706"/>
      <c r="K125" s="706"/>
      <c r="L125" s="231"/>
      <c r="M125" s="231"/>
      <c r="N125" s="231"/>
      <c r="O125" s="231"/>
      <c r="P125" s="231"/>
      <c r="Q125" s="231"/>
      <c r="R125" s="231"/>
      <c r="T125" s="231"/>
      <c r="U125" s="231"/>
      <c r="V125" s="231"/>
    </row>
    <row r="126" spans="2:22" ht="30.65" customHeight="1" x14ac:dyDescent="0.3">
      <c r="B126" s="1077" t="s">
        <v>1473</v>
      </c>
      <c r="C126" s="1077"/>
      <c r="D126" s="1077"/>
      <c r="E126" s="1077"/>
      <c r="F126" s="1077"/>
      <c r="G126" s="1077"/>
      <c r="H126" s="1077"/>
      <c r="I126" s="1077"/>
      <c r="J126" s="1077"/>
      <c r="K126" s="1077"/>
      <c r="L126" s="411"/>
      <c r="M126" s="411"/>
      <c r="N126" s="411"/>
      <c r="O126" s="411"/>
      <c r="P126" s="411"/>
      <c r="Q126" s="411"/>
      <c r="R126" s="411"/>
      <c r="S126" s="232"/>
    </row>
    <row r="127" spans="2:22" s="206" customFormat="1" ht="49" customHeight="1" x14ac:dyDescent="0.25">
      <c r="B127" s="253" t="s">
        <v>460</v>
      </c>
      <c r="C127" s="246"/>
      <c r="D127" s="246"/>
      <c r="E127" s="246"/>
      <c r="F127" s="246"/>
      <c r="G127" s="246"/>
      <c r="H127" s="246"/>
      <c r="I127" s="246"/>
      <c r="J127" s="246"/>
      <c r="K127" s="248"/>
    </row>
    <row r="128" spans="2:22" ht="20.149999999999999" customHeight="1" x14ac:dyDescent="0.3">
      <c r="B128" s="1039" t="s">
        <v>1256</v>
      </c>
      <c r="C128" s="1040"/>
      <c r="D128" s="1014" t="s">
        <v>68</v>
      </c>
      <c r="E128" s="1014"/>
      <c r="F128" s="1014"/>
      <c r="G128" s="1014"/>
      <c r="H128" s="1014"/>
      <c r="I128" s="1014"/>
      <c r="J128" s="1014"/>
      <c r="K128" s="1015"/>
      <c r="L128" s="310"/>
      <c r="O128" s="306" t="s">
        <v>91</v>
      </c>
      <c r="P128" s="306" t="s">
        <v>64</v>
      </c>
      <c r="Q128" s="306" t="s">
        <v>139</v>
      </c>
      <c r="R128" s="306" t="s">
        <v>66</v>
      </c>
    </row>
    <row r="129" spans="2:22" s="206" customFormat="1" ht="25" customHeight="1" x14ac:dyDescent="0.25">
      <c r="B129" s="707" t="s">
        <v>461</v>
      </c>
      <c r="C129" s="707"/>
      <c r="D129" s="1186" t="s">
        <v>1255</v>
      </c>
      <c r="E129" s="1186"/>
      <c r="F129" s="1186"/>
      <c r="G129" s="1186"/>
      <c r="H129" s="1186"/>
      <c r="I129" s="1186"/>
      <c r="J129" s="1186"/>
      <c r="K129" s="1186"/>
      <c r="L129" s="231"/>
      <c r="M129" s="231"/>
      <c r="N129" s="231"/>
      <c r="O129" s="231"/>
      <c r="P129" s="231"/>
      <c r="Q129" s="231"/>
      <c r="R129" s="231"/>
      <c r="T129" s="231"/>
      <c r="U129" s="231"/>
      <c r="V129" s="231"/>
    </row>
    <row r="130" spans="2:22" s="206" customFormat="1" ht="29.15" customHeight="1" x14ac:dyDescent="0.25">
      <c r="B130" s="707" t="s">
        <v>462</v>
      </c>
      <c r="C130" s="707"/>
      <c r="D130" s="1186" t="s">
        <v>1282</v>
      </c>
      <c r="E130" s="1186"/>
      <c r="F130" s="1186"/>
      <c r="G130" s="1186"/>
      <c r="H130" s="1186"/>
      <c r="I130" s="1186"/>
      <c r="J130" s="1186"/>
      <c r="K130" s="1186"/>
      <c r="L130" s="231"/>
      <c r="M130" s="231"/>
      <c r="N130" s="231"/>
      <c r="O130" s="231"/>
      <c r="P130" s="231"/>
      <c r="Q130" s="231"/>
      <c r="R130" s="231"/>
      <c r="T130" s="231"/>
      <c r="U130" s="231"/>
      <c r="V130" s="231"/>
    </row>
    <row r="131" spans="2:22" s="206" customFormat="1" ht="25" customHeight="1" x14ac:dyDescent="0.25">
      <c r="B131" s="707" t="s">
        <v>463</v>
      </c>
      <c r="C131" s="707"/>
      <c r="D131" s="1186" t="s">
        <v>1468</v>
      </c>
      <c r="E131" s="1186"/>
      <c r="F131" s="1186"/>
      <c r="G131" s="1186"/>
      <c r="H131" s="1186"/>
      <c r="I131" s="1186"/>
      <c r="J131" s="1186"/>
      <c r="K131" s="1186"/>
      <c r="L131" s="231"/>
      <c r="M131" s="231"/>
      <c r="N131" s="231"/>
      <c r="O131" s="231"/>
      <c r="P131" s="231"/>
      <c r="Q131" s="231"/>
      <c r="R131" s="231"/>
      <c r="T131" s="231"/>
      <c r="U131" s="231"/>
      <c r="V131" s="231"/>
    </row>
    <row r="132" spans="2:22" s="206" customFormat="1" ht="46" customHeight="1" x14ac:dyDescent="0.25">
      <c r="B132" s="76"/>
      <c r="C132" s="231"/>
      <c r="D132" s="231"/>
      <c r="E132" s="231"/>
      <c r="F132" s="231"/>
      <c r="G132" s="231"/>
      <c r="H132" s="231"/>
      <c r="I132" s="231"/>
      <c r="J132" s="231"/>
      <c r="K132" s="231"/>
      <c r="L132" s="231"/>
      <c r="M132" s="231"/>
      <c r="N132" s="231"/>
      <c r="O132" s="231"/>
      <c r="P132" s="231"/>
      <c r="Q132" s="231"/>
      <c r="R132" s="231"/>
      <c r="T132" s="231"/>
      <c r="U132" s="231"/>
      <c r="V132" s="231"/>
    </row>
    <row r="133" spans="2:22" s="206" customFormat="1" ht="49" hidden="1" customHeight="1" x14ac:dyDescent="0.25">
      <c r="B133" s="253" t="s">
        <v>457</v>
      </c>
      <c r="C133" s="246"/>
      <c r="D133" s="246"/>
      <c r="E133" s="246"/>
      <c r="F133" s="246"/>
      <c r="G133" s="246"/>
      <c r="H133" s="247"/>
      <c r="I133" s="246"/>
      <c r="J133" s="246"/>
      <c r="K133" s="248"/>
    </row>
    <row r="134" spans="2:22" ht="14.5" hidden="1" customHeight="1" x14ac:dyDescent="0.3">
      <c r="B134" s="702" t="s">
        <v>62</v>
      </c>
      <c r="C134" s="702" t="s">
        <v>63</v>
      </c>
      <c r="D134" s="702" t="s">
        <v>64</v>
      </c>
      <c r="E134" s="811" t="s">
        <v>89</v>
      </c>
      <c r="F134" s="702" t="s">
        <v>66</v>
      </c>
      <c r="G134" s="702" t="s">
        <v>67</v>
      </c>
      <c r="H134" s="233" t="s">
        <v>90</v>
      </c>
      <c r="I134" s="233"/>
      <c r="J134" s="209"/>
      <c r="K134" s="209"/>
      <c r="L134" s="830" t="s">
        <v>91</v>
      </c>
    </row>
    <row r="135" spans="2:22" ht="25" hidden="1" customHeight="1" x14ac:dyDescent="0.3">
      <c r="B135" s="702"/>
      <c r="C135" s="702"/>
      <c r="D135" s="702"/>
      <c r="E135" s="704"/>
      <c r="F135" s="705"/>
      <c r="G135" s="705"/>
      <c r="H135" s="234" t="s">
        <v>69</v>
      </c>
      <c r="I135" s="234"/>
      <c r="J135" s="234">
        <v>2022</v>
      </c>
      <c r="K135" s="234">
        <v>2021</v>
      </c>
      <c r="L135" s="696"/>
    </row>
    <row r="136" spans="2:22" ht="24" hidden="1" customHeight="1" x14ac:dyDescent="0.3">
      <c r="B136" s="755" t="s">
        <v>464</v>
      </c>
      <c r="C136" s="755"/>
      <c r="D136" s="755"/>
      <c r="E136" s="755"/>
      <c r="F136" s="755"/>
      <c r="G136" s="755"/>
      <c r="H136" s="755"/>
      <c r="I136" s="755"/>
      <c r="J136" s="755"/>
      <c r="K136" s="755"/>
      <c r="L136" s="756"/>
    </row>
    <row r="137" spans="2:22" ht="216.65" hidden="1" customHeight="1" x14ac:dyDescent="0.3">
      <c r="B137" s="735" t="s">
        <v>465</v>
      </c>
      <c r="C137" s="930" t="s">
        <v>466</v>
      </c>
      <c r="D137" s="1101"/>
      <c r="E137" s="773" t="s">
        <v>444</v>
      </c>
      <c r="F137" s="740" t="s">
        <v>467</v>
      </c>
      <c r="G137" s="9" t="s">
        <v>108</v>
      </c>
      <c r="H137" s="9" t="s">
        <v>468</v>
      </c>
      <c r="I137" s="9"/>
      <c r="J137" s="9" t="s">
        <v>1549</v>
      </c>
      <c r="K137" s="9"/>
      <c r="L137" s="9"/>
    </row>
    <row r="138" spans="2:22" ht="154" hidden="1" customHeight="1" x14ac:dyDescent="0.3">
      <c r="B138" s="736"/>
      <c r="C138" s="931"/>
      <c r="D138" s="1102"/>
      <c r="E138" s="774"/>
      <c r="F138" s="741"/>
      <c r="G138" s="9" t="s">
        <v>109</v>
      </c>
      <c r="H138" s="9" t="s">
        <v>1550</v>
      </c>
      <c r="I138" s="9"/>
      <c r="J138" s="9" t="s">
        <v>469</v>
      </c>
      <c r="K138" s="9"/>
      <c r="L138" s="9"/>
    </row>
    <row r="139" spans="2:22" ht="42.65" hidden="1" customHeight="1" x14ac:dyDescent="0.3">
      <c r="B139" s="737"/>
      <c r="C139" s="932"/>
      <c r="D139" s="1103"/>
      <c r="E139" s="933"/>
      <c r="F139" s="742"/>
      <c r="G139" s="9" t="s">
        <v>152</v>
      </c>
      <c r="H139" s="24"/>
      <c r="I139" s="24"/>
      <c r="J139" s="9" t="s">
        <v>470</v>
      </c>
      <c r="K139" s="9"/>
      <c r="L139" s="9"/>
    </row>
    <row r="140" spans="2:22" ht="181" hidden="1" customHeight="1" x14ac:dyDescent="0.3">
      <c r="B140" s="735" t="s">
        <v>471</v>
      </c>
      <c r="C140" s="930" t="s">
        <v>472</v>
      </c>
      <c r="D140" s="1101"/>
      <c r="E140" s="773" t="s">
        <v>444</v>
      </c>
      <c r="F140" s="740" t="s">
        <v>467</v>
      </c>
      <c r="G140" s="9" t="s">
        <v>108</v>
      </c>
      <c r="H140" s="9" t="s">
        <v>1551</v>
      </c>
      <c r="I140" s="9"/>
      <c r="J140" s="9" t="s">
        <v>473</v>
      </c>
      <c r="K140" s="9"/>
      <c r="L140" s="9"/>
    </row>
    <row r="141" spans="2:22" ht="175.5" hidden="1" customHeight="1" x14ac:dyDescent="0.3">
      <c r="B141" s="736"/>
      <c r="C141" s="931"/>
      <c r="D141" s="1102"/>
      <c r="E141" s="774"/>
      <c r="F141" s="741"/>
      <c r="G141" s="9" t="s">
        <v>109</v>
      </c>
      <c r="H141" s="9" t="s">
        <v>474</v>
      </c>
      <c r="I141" s="9"/>
      <c r="J141" s="9" t="s">
        <v>1552</v>
      </c>
      <c r="K141" s="9"/>
      <c r="L141" s="9"/>
    </row>
    <row r="142" spans="2:22" ht="65.5" hidden="1" customHeight="1" x14ac:dyDescent="0.3">
      <c r="B142" s="737"/>
      <c r="C142" s="932"/>
      <c r="D142" s="1103"/>
      <c r="E142" s="933"/>
      <c r="F142" s="742"/>
      <c r="G142" s="9" t="s">
        <v>152</v>
      </c>
      <c r="H142" s="24"/>
      <c r="I142" s="24"/>
      <c r="J142" s="9" t="s">
        <v>475</v>
      </c>
      <c r="K142" s="9"/>
      <c r="L142" s="9"/>
    </row>
    <row r="143" spans="2:22" ht="197.15" hidden="1" customHeight="1" x14ac:dyDescent="0.3">
      <c r="B143" s="93" t="s">
        <v>476</v>
      </c>
      <c r="C143" s="243" t="s">
        <v>477</v>
      </c>
      <c r="D143" s="245"/>
      <c r="E143" s="9" t="s">
        <v>478</v>
      </c>
      <c r="F143" s="74"/>
      <c r="G143" s="9" t="s">
        <v>74</v>
      </c>
      <c r="H143" s="166" t="s">
        <v>479</v>
      </c>
      <c r="I143" s="166"/>
      <c r="J143" s="166" t="s">
        <v>480</v>
      </c>
      <c r="K143" s="166" t="s">
        <v>481</v>
      </c>
      <c r="L143" s="9"/>
    </row>
    <row r="144" spans="2:22" ht="254.15" hidden="1" customHeight="1" x14ac:dyDescent="0.3">
      <c r="B144" s="735" t="s">
        <v>482</v>
      </c>
      <c r="C144" s="930" t="s">
        <v>483</v>
      </c>
      <c r="D144" s="1101"/>
      <c r="E144" s="773" t="s">
        <v>444</v>
      </c>
      <c r="F144" s="740" t="s">
        <v>467</v>
      </c>
      <c r="G144" s="9" t="s">
        <v>108</v>
      </c>
      <c r="H144" s="9" t="s">
        <v>484</v>
      </c>
      <c r="I144" s="9"/>
      <c r="J144" s="9" t="s">
        <v>485</v>
      </c>
      <c r="K144" s="9"/>
      <c r="L144" s="9"/>
    </row>
    <row r="145" spans="2:18" ht="84.65" hidden="1" customHeight="1" x14ac:dyDescent="0.3">
      <c r="B145" s="736"/>
      <c r="C145" s="931"/>
      <c r="D145" s="1102"/>
      <c r="E145" s="774"/>
      <c r="F145" s="741"/>
      <c r="G145" s="9" t="s">
        <v>109</v>
      </c>
      <c r="H145" s="9" t="s">
        <v>486</v>
      </c>
      <c r="I145" s="9"/>
      <c r="J145" s="9" t="s">
        <v>487</v>
      </c>
      <c r="K145" s="9"/>
      <c r="L145" s="9"/>
    </row>
    <row r="146" spans="2:18" ht="336" hidden="1" x14ac:dyDescent="0.3">
      <c r="B146" s="737"/>
      <c r="C146" s="932"/>
      <c r="D146" s="1103"/>
      <c r="E146" s="933"/>
      <c r="F146" s="742"/>
      <c r="G146" s="9" t="s">
        <v>152</v>
      </c>
      <c r="H146" s="24"/>
      <c r="I146" s="24"/>
      <c r="J146" s="9" t="s">
        <v>488</v>
      </c>
      <c r="K146" s="9"/>
      <c r="L146" s="9"/>
    </row>
    <row r="147" spans="2:18" ht="137.15" hidden="1" customHeight="1" x14ac:dyDescent="0.3">
      <c r="B147" s="735" t="s">
        <v>489</v>
      </c>
      <c r="C147" s="930" t="s">
        <v>490</v>
      </c>
      <c r="D147" s="1101"/>
      <c r="E147" s="773" t="s">
        <v>491</v>
      </c>
      <c r="F147" s="740" t="s">
        <v>467</v>
      </c>
      <c r="G147" s="9" t="s">
        <v>108</v>
      </c>
      <c r="H147" s="120"/>
      <c r="I147" s="120"/>
      <c r="J147" s="9" t="s">
        <v>492</v>
      </c>
      <c r="K147" s="9"/>
      <c r="L147" s="9"/>
    </row>
    <row r="148" spans="2:18" ht="191.15" hidden="1" customHeight="1" x14ac:dyDescent="0.3">
      <c r="B148" s="736"/>
      <c r="C148" s="931"/>
      <c r="D148" s="1102"/>
      <c r="E148" s="774"/>
      <c r="F148" s="741"/>
      <c r="G148" s="9" t="s">
        <v>109</v>
      </c>
      <c r="H148" s="9" t="s">
        <v>493</v>
      </c>
      <c r="I148" s="9"/>
      <c r="J148" s="9" t="s">
        <v>1553</v>
      </c>
      <c r="K148" s="9"/>
      <c r="L148" s="9"/>
    </row>
    <row r="149" spans="2:18" ht="28" hidden="1" x14ac:dyDescent="0.3">
      <c r="B149" s="737"/>
      <c r="C149" s="932"/>
      <c r="D149" s="1103"/>
      <c r="E149" s="933"/>
      <c r="F149" s="742"/>
      <c r="G149" s="9" t="s">
        <v>152</v>
      </c>
      <c r="H149" s="166"/>
      <c r="I149" s="166"/>
      <c r="J149" s="9" t="s">
        <v>209</v>
      </c>
      <c r="K149" s="9"/>
      <c r="L149" s="9"/>
    </row>
    <row r="150" spans="2:18" ht="126" hidden="1" x14ac:dyDescent="0.3">
      <c r="B150" s="93" t="s">
        <v>461</v>
      </c>
      <c r="C150" s="242" t="s">
        <v>494</v>
      </c>
      <c r="D150" s="74"/>
      <c r="E150" s="9" t="s">
        <v>444</v>
      </c>
      <c r="F150" s="74"/>
      <c r="G150" s="249" t="s">
        <v>74</v>
      </c>
      <c r="H150" s="166" t="s">
        <v>495</v>
      </c>
      <c r="I150" s="166"/>
      <c r="J150" s="166" t="s">
        <v>480</v>
      </c>
      <c r="K150" s="166" t="s">
        <v>496</v>
      </c>
      <c r="L150" s="9"/>
    </row>
    <row r="151" spans="2:18" ht="191.15" hidden="1" customHeight="1" x14ac:dyDescent="0.3">
      <c r="B151" s="735" t="s">
        <v>462</v>
      </c>
      <c r="C151" s="930" t="s">
        <v>497</v>
      </c>
      <c r="D151" s="1101"/>
      <c r="E151" s="773" t="s">
        <v>444</v>
      </c>
      <c r="F151" s="740" t="s">
        <v>467</v>
      </c>
      <c r="G151" s="9" t="s">
        <v>108</v>
      </c>
      <c r="H151" s="143"/>
      <c r="I151" s="143"/>
      <c r="J151" s="75" t="s">
        <v>498</v>
      </c>
      <c r="K151" s="166" t="s">
        <v>496</v>
      </c>
      <c r="L151" s="9"/>
    </row>
    <row r="152" spans="2:18" ht="409.5" hidden="1" x14ac:dyDescent="0.3">
      <c r="B152" s="737"/>
      <c r="C152" s="932"/>
      <c r="D152" s="1103"/>
      <c r="E152" s="933"/>
      <c r="F152" s="742"/>
      <c r="G152" s="9" t="s">
        <v>109</v>
      </c>
      <c r="H152" s="9" t="s">
        <v>499</v>
      </c>
      <c r="I152" s="9"/>
      <c r="J152" s="75" t="s">
        <v>498</v>
      </c>
      <c r="K152" s="245"/>
      <c r="L152" s="75"/>
    </row>
    <row r="153" spans="2:18" ht="14.5" hidden="1" customHeight="1" x14ac:dyDescent="0.3">
      <c r="B153" s="876" t="s">
        <v>408</v>
      </c>
      <c r="C153" s="877"/>
      <c r="D153" s="795" t="s">
        <v>69</v>
      </c>
      <c r="E153" s="797"/>
      <c r="F153" s="795" t="s">
        <v>117</v>
      </c>
      <c r="G153" s="796"/>
      <c r="H153" s="797"/>
      <c r="I153" s="795" t="s">
        <v>406</v>
      </c>
      <c r="J153" s="796"/>
      <c r="K153" s="797"/>
      <c r="L153" s="861" t="s">
        <v>407</v>
      </c>
      <c r="M153" s="862"/>
      <c r="N153" s="862"/>
      <c r="R153" s="310"/>
    </row>
    <row r="154" spans="2:18" ht="19.5" hidden="1" customHeight="1" x14ac:dyDescent="0.3">
      <c r="B154" s="878"/>
      <c r="C154" s="879"/>
      <c r="D154" s="421" t="s">
        <v>108</v>
      </c>
      <c r="E154" s="421" t="s">
        <v>109</v>
      </c>
      <c r="F154" s="421" t="s">
        <v>108</v>
      </c>
      <c r="G154" s="421" t="s">
        <v>109</v>
      </c>
      <c r="H154" s="421" t="s">
        <v>264</v>
      </c>
      <c r="I154" s="421" t="s">
        <v>108</v>
      </c>
      <c r="J154" s="421" t="s">
        <v>109</v>
      </c>
      <c r="K154" s="421" t="s">
        <v>264</v>
      </c>
      <c r="L154" s="421" t="s">
        <v>108</v>
      </c>
      <c r="M154" s="421" t="s">
        <v>109</v>
      </c>
      <c r="N154" s="466" t="s">
        <v>264</v>
      </c>
      <c r="R154" s="479"/>
    </row>
    <row r="155" spans="2:18" ht="24.75" hidden="1" customHeight="1" x14ac:dyDescent="0.3">
      <c r="B155" s="856" t="s">
        <v>409</v>
      </c>
      <c r="C155" s="465" t="s">
        <v>410</v>
      </c>
      <c r="D155" s="401">
        <v>4761600.0999999996</v>
      </c>
      <c r="E155" s="400">
        <v>42378137.859999999</v>
      </c>
      <c r="F155" s="401">
        <v>5895802</v>
      </c>
      <c r="G155" s="400">
        <v>43992448.299999997</v>
      </c>
      <c r="H155" s="400">
        <v>45153</v>
      </c>
      <c r="I155" s="400">
        <v>5823603.2999999998</v>
      </c>
      <c r="J155" s="402">
        <v>48197776.159999996</v>
      </c>
      <c r="K155" s="480"/>
      <c r="L155" s="400">
        <v>6297296.7000000002</v>
      </c>
      <c r="M155" s="402">
        <v>46958673.5</v>
      </c>
      <c r="N155" s="587"/>
      <c r="R155" s="589"/>
    </row>
    <row r="156" spans="2:18" ht="24.75" hidden="1" customHeight="1" x14ac:dyDescent="0.3">
      <c r="B156" s="857"/>
      <c r="C156" s="465" t="s">
        <v>411</v>
      </c>
      <c r="D156" s="401">
        <v>119418.4</v>
      </c>
      <c r="E156" s="400">
        <v>1147190.1000000001</v>
      </c>
      <c r="F156" s="399">
        <v>127702.5</v>
      </c>
      <c r="G156" s="400">
        <v>1015758.4</v>
      </c>
      <c r="H156" s="400">
        <v>440</v>
      </c>
      <c r="I156" s="400">
        <v>112249.60000000001</v>
      </c>
      <c r="J156" s="403">
        <v>1074344.8899999999</v>
      </c>
      <c r="K156" s="480"/>
      <c r="L156" s="400">
        <v>120292.6</v>
      </c>
      <c r="M156" s="403">
        <v>1161257</v>
      </c>
      <c r="N156" s="587"/>
      <c r="R156" s="589"/>
    </row>
    <row r="157" spans="2:18" ht="24.75" hidden="1" customHeight="1" x14ac:dyDescent="0.3">
      <c r="B157" s="857"/>
      <c r="C157" s="465" t="s">
        <v>412</v>
      </c>
      <c r="D157" s="401">
        <v>31049.5</v>
      </c>
      <c r="E157" s="400">
        <v>3691412.93</v>
      </c>
      <c r="F157" s="399">
        <v>43603.199999999997</v>
      </c>
      <c r="G157" s="400">
        <v>3773443.98</v>
      </c>
      <c r="H157" s="488">
        <v>0</v>
      </c>
      <c r="I157" s="400">
        <v>34433.1</v>
      </c>
      <c r="J157" s="402">
        <v>2930832.48</v>
      </c>
      <c r="K157" s="480"/>
      <c r="L157" s="400">
        <v>36887.300000000003</v>
      </c>
      <c r="M157" s="402">
        <v>2294201.27</v>
      </c>
      <c r="N157" s="587"/>
      <c r="R157" s="589"/>
    </row>
    <row r="158" spans="2:18" ht="24.75" hidden="1" customHeight="1" x14ac:dyDescent="0.3">
      <c r="B158" s="857"/>
      <c r="C158" s="529" t="s">
        <v>413</v>
      </c>
      <c r="D158" s="401">
        <v>522600</v>
      </c>
      <c r="E158" s="400">
        <v>14805627</v>
      </c>
      <c r="F158" s="399">
        <v>914312.2</v>
      </c>
      <c r="G158" s="400">
        <v>10758033</v>
      </c>
      <c r="H158" s="488">
        <v>0</v>
      </c>
      <c r="I158" s="400">
        <v>1029026</v>
      </c>
      <c r="J158" s="402">
        <v>17073136</v>
      </c>
      <c r="K158" s="480"/>
      <c r="L158" s="400">
        <v>763188.1</v>
      </c>
      <c r="M158" s="402">
        <v>15360781</v>
      </c>
      <c r="N158" s="587"/>
      <c r="R158" s="589"/>
    </row>
    <row r="159" spans="2:18" ht="24.75" hidden="1" customHeight="1" x14ac:dyDescent="0.3">
      <c r="B159" s="857"/>
      <c r="C159" s="529" t="s">
        <v>414</v>
      </c>
      <c r="D159" s="401">
        <v>59198</v>
      </c>
      <c r="E159" s="405">
        <v>0</v>
      </c>
      <c r="F159" s="399">
        <v>79688</v>
      </c>
      <c r="G159" s="405">
        <v>0</v>
      </c>
      <c r="H159" s="405">
        <v>0</v>
      </c>
      <c r="I159" s="400">
        <v>62790.1</v>
      </c>
      <c r="J159" s="406">
        <v>0</v>
      </c>
      <c r="K159" s="480"/>
      <c r="L159" s="400">
        <v>59762.9</v>
      </c>
      <c r="M159" s="406">
        <v>0</v>
      </c>
      <c r="N159" s="587"/>
      <c r="R159" s="589"/>
    </row>
    <row r="160" spans="2:18" ht="24.75" hidden="1" customHeight="1" x14ac:dyDescent="0.3">
      <c r="B160" s="578"/>
      <c r="C160" s="579"/>
      <c r="D160" s="577"/>
      <c r="E160" s="580"/>
      <c r="F160" s="581"/>
      <c r="G160" s="582"/>
      <c r="H160" s="580"/>
      <c r="I160" s="580"/>
      <c r="J160" s="583"/>
      <c r="K160" s="584"/>
      <c r="L160" s="585"/>
      <c r="M160" s="586"/>
      <c r="N160" s="588"/>
      <c r="O160" s="576"/>
      <c r="P160" s="575"/>
      <c r="Q160" s="573"/>
      <c r="R160" s="589"/>
    </row>
    <row r="161" spans="1:17" hidden="1" x14ac:dyDescent="0.3"/>
    <row r="162" spans="1:17" s="2" customFormat="1" ht="25" hidden="1" customHeight="1" x14ac:dyDescent="0.35">
      <c r="B162" s="972" t="s">
        <v>343</v>
      </c>
      <c r="C162" s="972" t="s">
        <v>100</v>
      </c>
      <c r="D162" s="814" t="s">
        <v>64</v>
      </c>
      <c r="E162" s="814" t="s">
        <v>65</v>
      </c>
      <c r="F162" s="777" t="s">
        <v>66</v>
      </c>
      <c r="G162" s="779" t="s">
        <v>210</v>
      </c>
      <c r="H162" s="781" t="s">
        <v>101</v>
      </c>
      <c r="I162" s="781"/>
      <c r="J162" s="781"/>
      <c r="K162" s="781"/>
      <c r="L162" s="781"/>
      <c r="M162" s="31"/>
      <c r="N162" s="44"/>
      <c r="O162" s="775" t="s">
        <v>211</v>
      </c>
      <c r="P162" s="17"/>
      <c r="Q162" s="3"/>
    </row>
    <row r="163" spans="1:17" s="2" customFormat="1" ht="14.5" hidden="1" customHeight="1" x14ac:dyDescent="0.35">
      <c r="B163" s="813"/>
      <c r="C163" s="813"/>
      <c r="D163" s="815"/>
      <c r="E163" s="816"/>
      <c r="F163" s="778"/>
      <c r="G163" s="780"/>
      <c r="H163" s="45">
        <v>2023</v>
      </c>
      <c r="I163" s="45"/>
      <c r="J163" s="45">
        <v>2022</v>
      </c>
      <c r="K163" s="45">
        <v>2021</v>
      </c>
      <c r="L163" s="45" t="s">
        <v>212</v>
      </c>
      <c r="M163" s="34" t="s">
        <v>152</v>
      </c>
      <c r="N163" s="33" t="s">
        <v>213</v>
      </c>
      <c r="O163" s="776"/>
      <c r="P163" s="17"/>
      <c r="Q163" s="94"/>
    </row>
    <row r="164" spans="1:17" s="20" customFormat="1" ht="24" hidden="1" customHeight="1" x14ac:dyDescent="0.35">
      <c r="A164" s="35"/>
      <c r="B164" s="896" t="s">
        <v>500</v>
      </c>
      <c r="C164" s="896"/>
      <c r="D164" s="896"/>
      <c r="E164" s="896"/>
      <c r="F164" s="896"/>
      <c r="G164" s="896"/>
      <c r="H164" s="896"/>
      <c r="I164" s="896"/>
      <c r="J164" s="896"/>
      <c r="K164" s="896"/>
      <c r="L164" s="896"/>
      <c r="M164" s="896"/>
      <c r="N164" s="896"/>
      <c r="O164" s="49"/>
      <c r="P164" s="50"/>
    </row>
    <row r="165" spans="1:17" s="3" customFormat="1" ht="28" hidden="1" customHeight="1" x14ac:dyDescent="0.35">
      <c r="A165" s="36"/>
      <c r="B165" s="892" t="s">
        <v>501</v>
      </c>
      <c r="C165" s="894" t="s">
        <v>502</v>
      </c>
      <c r="D165" s="976"/>
      <c r="E165" s="976"/>
      <c r="F165" s="974" t="s">
        <v>467</v>
      </c>
      <c r="G165" s="39" t="s">
        <v>108</v>
      </c>
      <c r="H165" s="139"/>
      <c r="I165" s="303"/>
      <c r="J165" s="61" t="s">
        <v>503</v>
      </c>
      <c r="K165" s="62"/>
      <c r="L165" s="39"/>
      <c r="M165" s="39"/>
      <c r="N165" s="40" t="s">
        <v>504</v>
      </c>
      <c r="O165" s="52"/>
      <c r="P165" s="39"/>
    </row>
    <row r="166" spans="1:17" s="3" customFormat="1" ht="42" hidden="1" x14ac:dyDescent="0.35">
      <c r="A166" s="36"/>
      <c r="B166" s="893"/>
      <c r="C166" s="895"/>
      <c r="D166" s="977"/>
      <c r="E166" s="977"/>
      <c r="F166" s="975"/>
      <c r="G166" s="39" t="s">
        <v>109</v>
      </c>
      <c r="H166" s="39" t="s">
        <v>505</v>
      </c>
      <c r="I166" s="43"/>
      <c r="J166" s="43" t="s">
        <v>506</v>
      </c>
      <c r="K166" s="62"/>
      <c r="L166" s="39"/>
      <c r="M166" s="39"/>
      <c r="N166" s="40"/>
      <c r="O166" s="52"/>
      <c r="P166" s="39"/>
    </row>
    <row r="167" spans="1:17" s="3" customFormat="1" ht="409.5" hidden="1" x14ac:dyDescent="0.35">
      <c r="A167" s="36"/>
      <c r="B167" s="892" t="s">
        <v>459</v>
      </c>
      <c r="C167" s="894" t="s">
        <v>507</v>
      </c>
      <c r="D167" s="976"/>
      <c r="E167" s="976"/>
      <c r="F167" s="974" t="s">
        <v>467</v>
      </c>
      <c r="G167" s="39" t="s">
        <v>108</v>
      </c>
      <c r="H167" s="139"/>
      <c r="I167" s="303"/>
      <c r="J167" s="43" t="s">
        <v>508</v>
      </c>
      <c r="K167" s="62"/>
      <c r="L167" s="39"/>
      <c r="M167" s="39"/>
      <c r="N167" s="40" t="s">
        <v>449</v>
      </c>
      <c r="O167" s="40"/>
      <c r="P167" s="39"/>
    </row>
    <row r="168" spans="1:17" s="3" customFormat="1" ht="406" hidden="1" x14ac:dyDescent="0.35">
      <c r="A168" s="36"/>
      <c r="B168" s="893"/>
      <c r="C168" s="895"/>
      <c r="D168" s="977"/>
      <c r="E168" s="977"/>
      <c r="F168" s="975"/>
      <c r="G168" s="39" t="s">
        <v>109</v>
      </c>
      <c r="H168" s="148" t="s">
        <v>509</v>
      </c>
      <c r="I168" s="487"/>
      <c r="J168" s="43" t="s">
        <v>510</v>
      </c>
      <c r="K168" s="62"/>
      <c r="L168" s="39"/>
      <c r="M168" s="39"/>
      <c r="N168" s="40"/>
      <c r="O168" s="52"/>
      <c r="P168" s="39"/>
    </row>
    <row r="169" spans="1:17" s="20" customFormat="1" ht="24" hidden="1" customHeight="1" x14ac:dyDescent="0.35">
      <c r="A169" s="37"/>
      <c r="B169" s="896" t="s">
        <v>511</v>
      </c>
      <c r="C169" s="1188"/>
      <c r="D169" s="1188"/>
      <c r="E169" s="1188"/>
      <c r="F169" s="1188"/>
      <c r="G169" s="1188"/>
      <c r="H169" s="1188"/>
      <c r="I169" s="1188"/>
      <c r="J169" s="1188"/>
      <c r="K169" s="1188"/>
      <c r="L169" s="1188"/>
      <c r="M169" s="1188"/>
      <c r="N169" s="1188"/>
      <c r="O169" s="53"/>
      <c r="P169" s="50"/>
    </row>
    <row r="170" spans="1:17" s="3" customFormat="1" ht="61.5" hidden="1" customHeight="1" x14ac:dyDescent="0.35">
      <c r="A170" s="38"/>
      <c r="B170" s="892" t="s">
        <v>512</v>
      </c>
      <c r="C170" s="894" t="s">
        <v>513</v>
      </c>
      <c r="D170" s="39"/>
      <c r="E170" s="39"/>
      <c r="F170" s="256"/>
      <c r="G170" s="39" t="s">
        <v>108</v>
      </c>
      <c r="H170" s="40"/>
      <c r="I170" s="42"/>
      <c r="J170" s="257" t="s">
        <v>219</v>
      </c>
      <c r="K170" s="258"/>
      <c r="L170" s="40"/>
      <c r="M170" s="40"/>
      <c r="N170" s="40" t="s">
        <v>219</v>
      </c>
      <c r="O170" s="40"/>
      <c r="P170" s="39"/>
    </row>
    <row r="171" spans="1:17" s="3" customFormat="1" ht="14.5" hidden="1" x14ac:dyDescent="0.35">
      <c r="B171" s="893"/>
      <c r="C171" s="895"/>
      <c r="D171" s="39"/>
      <c r="E171" s="39"/>
      <c r="F171" s="256"/>
      <c r="G171" s="39" t="s">
        <v>109</v>
      </c>
      <c r="H171" s="40"/>
      <c r="I171" s="42"/>
      <c r="J171" s="257" t="s">
        <v>219</v>
      </c>
      <c r="K171" s="258"/>
      <c r="L171" s="40"/>
      <c r="M171" s="40"/>
      <c r="N171" s="40"/>
      <c r="O171" s="40"/>
      <c r="P171" s="39"/>
    </row>
    <row r="172" spans="1:17" s="20" customFormat="1" ht="24" hidden="1" customHeight="1" x14ac:dyDescent="0.35">
      <c r="B172" s="896" t="s">
        <v>514</v>
      </c>
      <c r="C172" s="896"/>
      <c r="D172" s="896"/>
      <c r="E172" s="896"/>
      <c r="F172" s="896"/>
      <c r="G172" s="896"/>
      <c r="H172" s="896"/>
      <c r="I172" s="896"/>
      <c r="J172" s="896"/>
      <c r="K172" s="896"/>
      <c r="L172" s="896"/>
      <c r="M172" s="896"/>
      <c r="N172" s="896"/>
      <c r="O172" s="53"/>
      <c r="P172" s="50"/>
    </row>
    <row r="173" spans="1:17" s="3" customFormat="1" ht="168" hidden="1" x14ac:dyDescent="0.35">
      <c r="B173" s="892" t="s">
        <v>515</v>
      </c>
      <c r="C173" s="894" t="s">
        <v>516</v>
      </c>
      <c r="D173" s="39"/>
      <c r="E173" s="39"/>
      <c r="F173" s="39" t="s">
        <v>434</v>
      </c>
      <c r="G173" s="39" t="s">
        <v>108</v>
      </c>
      <c r="H173" s="39" t="s">
        <v>517</v>
      </c>
      <c r="I173" s="43"/>
      <c r="J173" s="61" t="s">
        <v>518</v>
      </c>
      <c r="K173" s="62"/>
      <c r="L173" s="39"/>
      <c r="M173" s="39"/>
      <c r="N173" s="39" t="s">
        <v>519</v>
      </c>
      <c r="O173" s="52"/>
      <c r="P173" s="39"/>
    </row>
    <row r="174" spans="1:17" s="3" customFormat="1" ht="154" hidden="1" x14ac:dyDescent="0.35">
      <c r="B174" s="893"/>
      <c r="C174" s="895"/>
      <c r="D174" s="39"/>
      <c r="E174" s="39"/>
      <c r="F174" s="39" t="s">
        <v>434</v>
      </c>
      <c r="G174" s="39" t="s">
        <v>109</v>
      </c>
      <c r="H174" s="39" t="s">
        <v>520</v>
      </c>
      <c r="I174" s="43"/>
      <c r="J174" s="61" t="s">
        <v>521</v>
      </c>
      <c r="K174" s="62"/>
      <c r="L174" s="39"/>
      <c r="M174" s="39"/>
      <c r="N174" s="39"/>
      <c r="O174" s="52"/>
      <c r="P174" s="39"/>
    </row>
    <row r="177" spans="2:17" customFormat="1" ht="14.5" hidden="1" customHeight="1" x14ac:dyDescent="0.35">
      <c r="B177" s="1191" t="s">
        <v>327</v>
      </c>
      <c r="C177" s="1192" t="s">
        <v>328</v>
      </c>
      <c r="D177" s="1191" t="s">
        <v>64</v>
      </c>
      <c r="E177" s="1191" t="s">
        <v>65</v>
      </c>
      <c r="F177" s="1191" t="s">
        <v>66</v>
      </c>
      <c r="G177" s="981" t="s">
        <v>210</v>
      </c>
      <c r="H177" s="78" t="s">
        <v>279</v>
      </c>
      <c r="I177" s="97"/>
      <c r="J177" s="95"/>
      <c r="K177" s="95"/>
      <c r="L177" s="908" t="s">
        <v>329</v>
      </c>
      <c r="Q177" s="4"/>
    </row>
    <row r="178" spans="2:17" customFormat="1" ht="14.5" hidden="1" x14ac:dyDescent="0.35">
      <c r="B178" s="1191"/>
      <c r="C178" s="901"/>
      <c r="D178" s="899"/>
      <c r="E178" s="899"/>
      <c r="F178" s="899"/>
      <c r="G178" s="981"/>
      <c r="H178" s="98">
        <v>2023</v>
      </c>
      <c r="I178" s="97"/>
      <c r="J178" s="97">
        <v>2022</v>
      </c>
      <c r="K178" s="97">
        <v>2021</v>
      </c>
      <c r="L178" s="908"/>
      <c r="Q178" s="4"/>
    </row>
    <row r="179" spans="2:17" customFormat="1" ht="24" hidden="1" customHeight="1" x14ac:dyDescent="0.35">
      <c r="B179" s="1190" t="s">
        <v>522</v>
      </c>
      <c r="C179" s="1190"/>
      <c r="D179" s="1190"/>
      <c r="E179" s="1190"/>
      <c r="F179" s="1190"/>
      <c r="G179" s="91"/>
      <c r="H179" s="91"/>
      <c r="I179" s="91"/>
      <c r="J179" s="91"/>
      <c r="K179" s="91"/>
      <c r="L179" s="91"/>
    </row>
    <row r="180" spans="2:17" customFormat="1" ht="42.5" hidden="1" x14ac:dyDescent="0.35">
      <c r="B180" s="1193" t="s">
        <v>523</v>
      </c>
      <c r="C180" s="80" t="s">
        <v>524</v>
      </c>
      <c r="D180" s="80"/>
      <c r="E180" s="80"/>
      <c r="F180" s="80" t="s">
        <v>525</v>
      </c>
      <c r="G180" t="s">
        <v>108</v>
      </c>
      <c r="H180" s="146" t="s">
        <v>526</v>
      </c>
      <c r="I180" s="146"/>
      <c r="J180" s="84">
        <v>12.7644</v>
      </c>
      <c r="L180" s="85">
        <f>SUM(D180:F180)</f>
        <v>0</v>
      </c>
    </row>
    <row r="181" spans="2:17" customFormat="1" ht="42.5" hidden="1" x14ac:dyDescent="0.35">
      <c r="B181" s="1194"/>
      <c r="C181" s="80"/>
      <c r="D181" s="80"/>
      <c r="E181" s="80"/>
      <c r="F181" s="80" t="s">
        <v>525</v>
      </c>
      <c r="G181" t="s">
        <v>109</v>
      </c>
      <c r="H181" t="s">
        <v>527</v>
      </c>
      <c r="J181" s="84">
        <v>9.01</v>
      </c>
      <c r="L181" s="85"/>
    </row>
    <row r="182" spans="2:17" customFormat="1" ht="14.5" hidden="1" x14ac:dyDescent="0.35">
      <c r="B182" s="1194"/>
      <c r="C182" s="80"/>
      <c r="D182" s="80"/>
      <c r="E182" s="80"/>
      <c r="F182" s="80"/>
      <c r="G182" t="s">
        <v>152</v>
      </c>
      <c r="H182" s="145"/>
      <c r="I182" s="145"/>
      <c r="J182" s="144"/>
      <c r="L182" s="85"/>
    </row>
    <row r="183" spans="2:17" customFormat="1" ht="15" hidden="1" customHeight="1" x14ac:dyDescent="0.35">
      <c r="B183" s="1194"/>
      <c r="C183" s="147" t="s">
        <v>528</v>
      </c>
      <c r="D183" s="80"/>
      <c r="E183" s="80"/>
      <c r="F183" s="80" t="s">
        <v>525</v>
      </c>
      <c r="G183" t="s">
        <v>108</v>
      </c>
      <c r="H183" t="s">
        <v>529</v>
      </c>
      <c r="J183" s="84">
        <v>343.69099999999997</v>
      </c>
      <c r="L183" s="85">
        <f>SUM(D183:F183)</f>
        <v>0</v>
      </c>
    </row>
    <row r="184" spans="2:17" customFormat="1" ht="15" hidden="1" customHeight="1" x14ac:dyDescent="0.35">
      <c r="B184" s="1194"/>
      <c r="C184" s="80"/>
      <c r="D184" s="80"/>
      <c r="E184" s="80"/>
      <c r="F184" s="80" t="s">
        <v>525</v>
      </c>
      <c r="G184" t="s">
        <v>109</v>
      </c>
      <c r="H184" t="s">
        <v>530</v>
      </c>
      <c r="J184" s="84">
        <v>489.37</v>
      </c>
      <c r="L184" s="85"/>
    </row>
    <row r="185" spans="2:17" customFormat="1" ht="15" hidden="1" customHeight="1" x14ac:dyDescent="0.35">
      <c r="B185" s="1194"/>
      <c r="C185" s="80"/>
      <c r="D185" s="80"/>
      <c r="E185" s="80"/>
      <c r="F185" s="80"/>
      <c r="G185" t="s">
        <v>152</v>
      </c>
      <c r="H185" s="145"/>
      <c r="I185" s="145"/>
      <c r="J185" s="145"/>
      <c r="L185" s="85"/>
    </row>
    <row r="186" spans="2:17" customFormat="1" ht="15" hidden="1" customHeight="1" x14ac:dyDescent="0.35">
      <c r="B186" s="1194"/>
      <c r="C186" s="147" t="s">
        <v>531</v>
      </c>
      <c r="D186" s="80"/>
      <c r="E186" s="80"/>
      <c r="F186" s="80" t="s">
        <v>525</v>
      </c>
      <c r="G186" t="s">
        <v>108</v>
      </c>
      <c r="H186" t="s">
        <v>532</v>
      </c>
      <c r="J186" s="84">
        <v>341.02</v>
      </c>
      <c r="L186" s="85">
        <f>SUM(D186:F186)</f>
        <v>0</v>
      </c>
    </row>
    <row r="187" spans="2:17" customFormat="1" ht="15" hidden="1" customHeight="1" x14ac:dyDescent="0.35">
      <c r="B187" s="1194"/>
      <c r="C187" s="80"/>
      <c r="D187" s="80"/>
      <c r="E187" s="80"/>
      <c r="F187" s="80" t="s">
        <v>525</v>
      </c>
      <c r="G187" t="s">
        <v>109</v>
      </c>
      <c r="H187" t="s">
        <v>533</v>
      </c>
      <c r="J187" s="84">
        <v>303.2</v>
      </c>
      <c r="L187" s="85"/>
    </row>
    <row r="188" spans="2:17" customFormat="1" ht="15" hidden="1" customHeight="1" x14ac:dyDescent="0.35">
      <c r="B188" s="1194"/>
      <c r="C188" s="80"/>
      <c r="D188" s="80"/>
      <c r="E188" s="80"/>
      <c r="F188" s="80"/>
      <c r="G188" t="s">
        <v>152</v>
      </c>
      <c r="H188" s="145"/>
      <c r="I188" s="145"/>
      <c r="J188" s="145"/>
      <c r="L188" s="85"/>
    </row>
    <row r="189" spans="2:17" customFormat="1" ht="15" hidden="1" customHeight="1" x14ac:dyDescent="0.35">
      <c r="B189" s="1194"/>
      <c r="C189" s="80" t="s">
        <v>534</v>
      </c>
      <c r="D189" s="80"/>
      <c r="E189" s="80"/>
      <c r="F189" s="80" t="s">
        <v>525</v>
      </c>
      <c r="G189" t="s">
        <v>108</v>
      </c>
      <c r="H189" t="s">
        <v>535</v>
      </c>
      <c r="J189" s="86">
        <v>2933541</v>
      </c>
      <c r="L189" s="85">
        <f>SUM(D189:F189)</f>
        <v>0</v>
      </c>
    </row>
    <row r="190" spans="2:17" customFormat="1" ht="15" hidden="1" customHeight="1" x14ac:dyDescent="0.35">
      <c r="B190" s="1194"/>
      <c r="C190" s="80"/>
      <c r="D190" s="86"/>
      <c r="E190" s="86"/>
      <c r="F190" s="80" t="s">
        <v>525</v>
      </c>
      <c r="G190" t="s">
        <v>109</v>
      </c>
      <c r="H190" t="s">
        <v>536</v>
      </c>
      <c r="J190" s="86">
        <v>1007938.6</v>
      </c>
      <c r="L190" s="85"/>
    </row>
    <row r="191" spans="2:17" customFormat="1" ht="15" hidden="1" customHeight="1" x14ac:dyDescent="0.35">
      <c r="B191" s="1195"/>
      <c r="C191" s="80"/>
      <c r="D191" s="86"/>
      <c r="E191" s="86"/>
      <c r="F191" s="80" t="s">
        <v>525</v>
      </c>
      <c r="G191" t="s">
        <v>152</v>
      </c>
      <c r="H191" s="145"/>
      <c r="I191" s="145"/>
      <c r="J191" s="86">
        <v>5701.07</v>
      </c>
      <c r="L191" s="85"/>
    </row>
    <row r="192" spans="2:17" customFormat="1" ht="15" hidden="1" customHeight="1" x14ac:dyDescent="0.35">
      <c r="B192" s="1189" t="s">
        <v>537</v>
      </c>
      <c r="C192" s="147" t="s">
        <v>538</v>
      </c>
      <c r="D192" s="86"/>
      <c r="E192" s="86"/>
      <c r="F192" s="80" t="s">
        <v>525</v>
      </c>
      <c r="G192" t="s">
        <v>108</v>
      </c>
      <c r="H192" s="149" t="s">
        <v>539</v>
      </c>
      <c r="I192" s="149"/>
      <c r="J192" s="86">
        <v>132920</v>
      </c>
      <c r="L192" s="85">
        <f>SUM(D192:F192)</f>
        <v>0</v>
      </c>
    </row>
    <row r="193" spans="2:12" customFormat="1" ht="15" hidden="1" customHeight="1" x14ac:dyDescent="0.35">
      <c r="B193" s="1189"/>
      <c r="C193" s="80"/>
      <c r="D193" s="86"/>
      <c r="E193" s="86"/>
      <c r="F193" s="80" t="s">
        <v>525</v>
      </c>
      <c r="G193" t="s">
        <v>109</v>
      </c>
      <c r="H193" s="149" t="s">
        <v>540</v>
      </c>
      <c r="I193" s="149"/>
      <c r="J193" s="86">
        <v>20029.599999999999</v>
      </c>
      <c r="L193" s="85"/>
    </row>
    <row r="194" spans="2:12" customFormat="1" ht="15" hidden="1" customHeight="1" x14ac:dyDescent="0.35">
      <c r="B194" s="1189"/>
      <c r="C194" s="80"/>
      <c r="D194" s="86"/>
      <c r="E194" s="86"/>
      <c r="F194" s="80" t="s">
        <v>525</v>
      </c>
      <c r="G194" t="s">
        <v>152</v>
      </c>
      <c r="H194" s="145"/>
      <c r="I194" s="145"/>
      <c r="J194" s="86">
        <v>130</v>
      </c>
      <c r="L194" s="85"/>
    </row>
    <row r="195" spans="2:12" customFormat="1" ht="15" hidden="1" customHeight="1" x14ac:dyDescent="0.35">
      <c r="B195" s="1189" t="s">
        <v>541</v>
      </c>
      <c r="C195" s="147" t="s">
        <v>542</v>
      </c>
      <c r="D195" s="86"/>
      <c r="E195" s="86"/>
      <c r="F195" s="80" t="s">
        <v>525</v>
      </c>
      <c r="G195" t="s">
        <v>108</v>
      </c>
      <c r="H195" t="s">
        <v>543</v>
      </c>
      <c r="J195" s="86">
        <v>8206</v>
      </c>
      <c r="L195" s="85">
        <f>SUM(D195:F195)</f>
        <v>0</v>
      </c>
    </row>
    <row r="196" spans="2:12" customFormat="1" ht="15" hidden="1" customHeight="1" x14ac:dyDescent="0.35">
      <c r="B196" s="1189"/>
      <c r="C196" s="80"/>
      <c r="D196" s="86"/>
      <c r="E196" s="86"/>
      <c r="F196" s="80" t="s">
        <v>525</v>
      </c>
      <c r="G196" t="s">
        <v>109</v>
      </c>
      <c r="H196" t="s">
        <v>544</v>
      </c>
      <c r="J196" s="86">
        <v>2209</v>
      </c>
      <c r="L196" s="85"/>
    </row>
    <row r="197" spans="2:12" customFormat="1" ht="15" hidden="1" customHeight="1" x14ac:dyDescent="0.35">
      <c r="B197" s="1189"/>
      <c r="C197" s="80"/>
      <c r="D197" s="86"/>
      <c r="E197" s="86"/>
      <c r="F197" s="80" t="s">
        <v>525</v>
      </c>
      <c r="G197" t="s">
        <v>152</v>
      </c>
      <c r="H197" s="145"/>
      <c r="I197" s="145"/>
      <c r="J197" s="86">
        <v>782</v>
      </c>
      <c r="L197" s="85"/>
    </row>
    <row r="198" spans="2:12" customFormat="1" ht="29.25" hidden="1" customHeight="1" x14ac:dyDescent="0.35">
      <c r="B198" s="1189" t="s">
        <v>541</v>
      </c>
      <c r="C198" s="147" t="s">
        <v>545</v>
      </c>
      <c r="D198" s="86"/>
      <c r="E198" s="86"/>
      <c r="F198" s="80" t="s">
        <v>525</v>
      </c>
      <c r="G198" t="s">
        <v>108</v>
      </c>
      <c r="H198" t="s">
        <v>546</v>
      </c>
      <c r="J198" s="86">
        <v>141126</v>
      </c>
      <c r="L198" s="85">
        <f>SUM(D198:F198)</f>
        <v>0</v>
      </c>
    </row>
    <row r="199" spans="2:12" ht="42.5" hidden="1" x14ac:dyDescent="0.35">
      <c r="C199"/>
      <c r="D199" s="86"/>
      <c r="E199" s="86"/>
      <c r="F199" s="80" t="s">
        <v>525</v>
      </c>
      <c r="G199" t="s">
        <v>109</v>
      </c>
      <c r="H199" t="s">
        <v>547</v>
      </c>
      <c r="I199"/>
      <c r="J199" s="86">
        <v>22238.6</v>
      </c>
      <c r="K199"/>
      <c r="L199"/>
    </row>
    <row r="200" spans="2:12" ht="42.5" hidden="1" x14ac:dyDescent="0.35">
      <c r="C200"/>
      <c r="D200"/>
      <c r="E200"/>
      <c r="F200" s="80" t="s">
        <v>525</v>
      </c>
      <c r="G200" t="s">
        <v>152</v>
      </c>
      <c r="H200" s="145"/>
      <c r="I200" s="145"/>
      <c r="J200" s="86">
        <v>912</v>
      </c>
      <c r="K200"/>
      <c r="L200"/>
    </row>
    <row r="201" spans="2:12" hidden="1" x14ac:dyDescent="0.3"/>
    <row r="202" spans="2:12" hidden="1" x14ac:dyDescent="0.3"/>
  </sheetData>
  <sheetProtection algorithmName="SHA-512" hashValue="/BdqtfhKbp2Ha36XSN0G/RzqlQLF+8R9oBKJ664ZUCQ4yEZCsB7PRiJvNxKmzIbKCJKSZ361Har4ehu5oLI+0g==" saltValue="2SaUWjajty4Xe57s+yT/mg==" spinCount="100000" sheet="1" objects="1" scenarios="1"/>
  <dataConsolidate/>
  <mergeCells count="398">
    <mergeCell ref="L70:L71"/>
    <mergeCell ref="B78:L78"/>
    <mergeCell ref="C79:C81"/>
    <mergeCell ref="H60:K60"/>
    <mergeCell ref="F88:F90"/>
    <mergeCell ref="D88:D90"/>
    <mergeCell ref="B88:B90"/>
    <mergeCell ref="C88:C90"/>
    <mergeCell ref="E88:E90"/>
    <mergeCell ref="B82:B84"/>
    <mergeCell ref="C82:C84"/>
    <mergeCell ref="D82:D84"/>
    <mergeCell ref="E82:E84"/>
    <mergeCell ref="F82:F84"/>
    <mergeCell ref="B62:D62"/>
    <mergeCell ref="B63:K63"/>
    <mergeCell ref="B67:D67"/>
    <mergeCell ref="B65:D66"/>
    <mergeCell ref="E65:G65"/>
    <mergeCell ref="H65:K65"/>
    <mergeCell ref="E60:G60"/>
    <mergeCell ref="B60:D61"/>
    <mergeCell ref="E68:K68"/>
    <mergeCell ref="B192:B198"/>
    <mergeCell ref="B179:F179"/>
    <mergeCell ref="B172:N172"/>
    <mergeCell ref="B173:B174"/>
    <mergeCell ref="C173:C174"/>
    <mergeCell ref="B177:B178"/>
    <mergeCell ref="C177:C178"/>
    <mergeCell ref="D177:D178"/>
    <mergeCell ref="E177:E178"/>
    <mergeCell ref="F177:F178"/>
    <mergeCell ref="G177:G178"/>
    <mergeCell ref="L177:L178"/>
    <mergeCell ref="B180:B191"/>
    <mergeCell ref="B170:B171"/>
    <mergeCell ref="C170:C171"/>
    <mergeCell ref="B164:N164"/>
    <mergeCell ref="B165:B166"/>
    <mergeCell ref="C165:C166"/>
    <mergeCell ref="B167:B168"/>
    <mergeCell ref="C167:C168"/>
    <mergeCell ref="B169:N169"/>
    <mergeCell ref="C137:C139"/>
    <mergeCell ref="B137:B139"/>
    <mergeCell ref="F137:F139"/>
    <mergeCell ref="E137:E139"/>
    <mergeCell ref="D137:D139"/>
    <mergeCell ref="C151:C152"/>
    <mergeCell ref="B151:B152"/>
    <mergeCell ref="F151:F152"/>
    <mergeCell ref="E151:E152"/>
    <mergeCell ref="D151:D152"/>
    <mergeCell ref="B147:B149"/>
    <mergeCell ref="C147:C149"/>
    <mergeCell ref="D147:D149"/>
    <mergeCell ref="E147:E149"/>
    <mergeCell ref="F147:F149"/>
    <mergeCell ref="F167:F168"/>
    <mergeCell ref="O162:O163"/>
    <mergeCell ref="B162:B163"/>
    <mergeCell ref="C162:C163"/>
    <mergeCell ref="D162:D163"/>
    <mergeCell ref="E162:E163"/>
    <mergeCell ref="F162:F163"/>
    <mergeCell ref="G162:G163"/>
    <mergeCell ref="B136:L136"/>
    <mergeCell ref="G134:G135"/>
    <mergeCell ref="L134:L135"/>
    <mergeCell ref="C144:C146"/>
    <mergeCell ref="B144:B146"/>
    <mergeCell ref="E144:E146"/>
    <mergeCell ref="D144:D146"/>
    <mergeCell ref="F144:F146"/>
    <mergeCell ref="B140:B142"/>
    <mergeCell ref="C140:C142"/>
    <mergeCell ref="D140:D142"/>
    <mergeCell ref="E140:E142"/>
    <mergeCell ref="F140:F142"/>
    <mergeCell ref="B134:B135"/>
    <mergeCell ref="C134:C135"/>
    <mergeCell ref="D134:D135"/>
    <mergeCell ref="E134:E135"/>
    <mergeCell ref="B153:C154"/>
    <mergeCell ref="B155:B159"/>
    <mergeCell ref="F165:F166"/>
    <mergeCell ref="E165:E166"/>
    <mergeCell ref="D165:D166"/>
    <mergeCell ref="D167:D168"/>
    <mergeCell ref="E167:E168"/>
    <mergeCell ref="H162:L162"/>
    <mergeCell ref="B96:C97"/>
    <mergeCell ref="B98:C98"/>
    <mergeCell ref="F134:F135"/>
    <mergeCell ref="B129:C129"/>
    <mergeCell ref="B130:C130"/>
    <mergeCell ref="B131:C131"/>
    <mergeCell ref="D129:K129"/>
    <mergeCell ref="D130:K130"/>
    <mergeCell ref="D131:K131"/>
    <mergeCell ref="B128:C128"/>
    <mergeCell ref="D128:K128"/>
    <mergeCell ref="B118:C118"/>
    <mergeCell ref="B126:K126"/>
    <mergeCell ref="H118:I118"/>
    <mergeCell ref="H119:I119"/>
    <mergeCell ref="D111:E111"/>
    <mergeCell ref="F111:G111"/>
    <mergeCell ref="H111:I111"/>
    <mergeCell ref="J111:K111"/>
    <mergeCell ref="B110:C111"/>
    <mergeCell ref="D98:K98"/>
    <mergeCell ref="J106:K106"/>
    <mergeCell ref="J107:K107"/>
    <mergeCell ref="J108:K108"/>
    <mergeCell ref="D109:K109"/>
    <mergeCell ref="D108:E108"/>
    <mergeCell ref="F106:G106"/>
    <mergeCell ref="F107:G107"/>
    <mergeCell ref="F108:G108"/>
    <mergeCell ref="H106:I106"/>
    <mergeCell ref="H107:I107"/>
    <mergeCell ref="H108:I108"/>
    <mergeCell ref="B99:C99"/>
    <mergeCell ref="D105:K105"/>
    <mergeCell ref="D110:K110"/>
    <mergeCell ref="B103:K103"/>
    <mergeCell ref="B105:C106"/>
    <mergeCell ref="B107:C107"/>
    <mergeCell ref="B108:C108"/>
    <mergeCell ref="B109:C109"/>
    <mergeCell ref="D106:E106"/>
    <mergeCell ref="D107:E107"/>
    <mergeCell ref="D11:E11"/>
    <mergeCell ref="D12:E12"/>
    <mergeCell ref="H38:I38"/>
    <mergeCell ref="D14:E14"/>
    <mergeCell ref="F14:G14"/>
    <mergeCell ref="H14:I14"/>
    <mergeCell ref="F54:G54"/>
    <mergeCell ref="H54:I54"/>
    <mergeCell ref="H37:I37"/>
    <mergeCell ref="H39:I39"/>
    <mergeCell ref="H40:I40"/>
    <mergeCell ref="H41:I41"/>
    <mergeCell ref="H42:I42"/>
    <mergeCell ref="D96:E96"/>
    <mergeCell ref="D97:E97"/>
    <mergeCell ref="D99:E99"/>
    <mergeCell ref="F37:G37"/>
    <mergeCell ref="D70:D71"/>
    <mergeCell ref="H100:I100"/>
    <mergeCell ref="H101:I101"/>
    <mergeCell ref="H102:I102"/>
    <mergeCell ref="B13:C13"/>
    <mergeCell ref="G70:G71"/>
    <mergeCell ref="F8:G8"/>
    <mergeCell ref="F9:G9"/>
    <mergeCell ref="F10:G10"/>
    <mergeCell ref="F11:G11"/>
    <mergeCell ref="F12:G12"/>
    <mergeCell ref="E79:E81"/>
    <mergeCell ref="F80:F81"/>
    <mergeCell ref="D80:D81"/>
    <mergeCell ref="B68:D68"/>
    <mergeCell ref="F38:G38"/>
    <mergeCell ref="F39:G39"/>
    <mergeCell ref="F40:G40"/>
    <mergeCell ref="F41:G41"/>
    <mergeCell ref="F42:G42"/>
    <mergeCell ref="D29:E29"/>
    <mergeCell ref="D30:E30"/>
    <mergeCell ref="D31:E31"/>
    <mergeCell ref="F27:G27"/>
    <mergeCell ref="F28:G28"/>
    <mergeCell ref="F29:G29"/>
    <mergeCell ref="F30:G30"/>
    <mergeCell ref="F31:G31"/>
    <mergeCell ref="I153:K153"/>
    <mergeCell ref="L153:N153"/>
    <mergeCell ref="B27:B31"/>
    <mergeCell ref="B38:B42"/>
    <mergeCell ref="B49:B53"/>
    <mergeCell ref="D27:E27"/>
    <mergeCell ref="H7:I7"/>
    <mergeCell ref="H8:I8"/>
    <mergeCell ref="H9:I9"/>
    <mergeCell ref="H10:I10"/>
    <mergeCell ref="H11:I11"/>
    <mergeCell ref="H12:I12"/>
    <mergeCell ref="J7:K7"/>
    <mergeCell ref="J8:K8"/>
    <mergeCell ref="J9:K9"/>
    <mergeCell ref="J10:K10"/>
    <mergeCell ref="J11:K11"/>
    <mergeCell ref="J12:K12"/>
    <mergeCell ref="B6:C7"/>
    <mergeCell ref="B8:B12"/>
    <mergeCell ref="D7:E7"/>
    <mergeCell ref="D8:E8"/>
    <mergeCell ref="D9:E9"/>
    <mergeCell ref="D10:E10"/>
    <mergeCell ref="D153:E153"/>
    <mergeCell ref="F153:H153"/>
    <mergeCell ref="D13:K13"/>
    <mergeCell ref="O15:R15"/>
    <mergeCell ref="O16:R16"/>
    <mergeCell ref="H48:I48"/>
    <mergeCell ref="H49:I49"/>
    <mergeCell ref="H50:I50"/>
    <mergeCell ref="H51:I51"/>
    <mergeCell ref="H52:I52"/>
    <mergeCell ref="H53:I53"/>
    <mergeCell ref="J48:K48"/>
    <mergeCell ref="J49:K49"/>
    <mergeCell ref="J50:K50"/>
    <mergeCell ref="J51:K51"/>
    <mergeCell ref="J52:K52"/>
    <mergeCell ref="J53:K53"/>
    <mergeCell ref="D48:E48"/>
    <mergeCell ref="F48:G48"/>
    <mergeCell ref="F49:G49"/>
    <mergeCell ref="F50:G50"/>
    <mergeCell ref="F51:G51"/>
    <mergeCell ref="F52:G52"/>
    <mergeCell ref="F53:G53"/>
    <mergeCell ref="O17:R17"/>
    <mergeCell ref="B18:B21"/>
    <mergeCell ref="O18:R18"/>
    <mergeCell ref="O19:R19"/>
    <mergeCell ref="O20:R20"/>
    <mergeCell ref="O21:R21"/>
    <mergeCell ref="B14:B17"/>
    <mergeCell ref="D15:K15"/>
    <mergeCell ref="D16:K16"/>
    <mergeCell ref="D17:K17"/>
    <mergeCell ref="D18:K18"/>
    <mergeCell ref="D19:K19"/>
    <mergeCell ref="D20:K20"/>
    <mergeCell ref="D21:K21"/>
    <mergeCell ref="J14:K14"/>
    <mergeCell ref="B22:C22"/>
    <mergeCell ref="H23:I23"/>
    <mergeCell ref="J23:K23"/>
    <mergeCell ref="D26:E26"/>
    <mergeCell ref="F26:G26"/>
    <mergeCell ref="D23:E23"/>
    <mergeCell ref="F23:G23"/>
    <mergeCell ref="D32:E32"/>
    <mergeCell ref="F32:G32"/>
    <mergeCell ref="H32:I32"/>
    <mergeCell ref="J32:K32"/>
    <mergeCell ref="H26:I26"/>
    <mergeCell ref="H27:I27"/>
    <mergeCell ref="H28:I28"/>
    <mergeCell ref="H29:I29"/>
    <mergeCell ref="H30:I30"/>
    <mergeCell ref="H31:I31"/>
    <mergeCell ref="J26:K26"/>
    <mergeCell ref="J27:K27"/>
    <mergeCell ref="J28:K28"/>
    <mergeCell ref="J29:K29"/>
    <mergeCell ref="J30:K30"/>
    <mergeCell ref="J31:K31"/>
    <mergeCell ref="D28:E28"/>
    <mergeCell ref="D6:K6"/>
    <mergeCell ref="D25:K25"/>
    <mergeCell ref="D36:K36"/>
    <mergeCell ref="D47:K47"/>
    <mergeCell ref="D22:K22"/>
    <mergeCell ref="F46:G46"/>
    <mergeCell ref="H44:I44"/>
    <mergeCell ref="H45:I45"/>
    <mergeCell ref="H46:I46"/>
    <mergeCell ref="J39:K39"/>
    <mergeCell ref="J40:K40"/>
    <mergeCell ref="J41:K41"/>
    <mergeCell ref="J42:K42"/>
    <mergeCell ref="D37:E37"/>
    <mergeCell ref="D38:E38"/>
    <mergeCell ref="D39:E39"/>
    <mergeCell ref="D40:E40"/>
    <mergeCell ref="D41:E41"/>
    <mergeCell ref="H34:I34"/>
    <mergeCell ref="H35:I35"/>
    <mergeCell ref="J33:K33"/>
    <mergeCell ref="J34:K34"/>
    <mergeCell ref="J35:K35"/>
    <mergeCell ref="F7:G7"/>
    <mergeCell ref="J44:K44"/>
    <mergeCell ref="J45:K45"/>
    <mergeCell ref="J46:K46"/>
    <mergeCell ref="D33:E33"/>
    <mergeCell ref="D34:E34"/>
    <mergeCell ref="D35:E35"/>
    <mergeCell ref="F33:G33"/>
    <mergeCell ref="F34:G34"/>
    <mergeCell ref="D43:E43"/>
    <mergeCell ref="F43:G43"/>
    <mergeCell ref="H43:I43"/>
    <mergeCell ref="J43:K43"/>
    <mergeCell ref="D42:E42"/>
    <mergeCell ref="J37:K37"/>
    <mergeCell ref="J38:K38"/>
    <mergeCell ref="F112:G112"/>
    <mergeCell ref="F113:G113"/>
    <mergeCell ref="F115:G115"/>
    <mergeCell ref="F116:G116"/>
    <mergeCell ref="F118:G118"/>
    <mergeCell ref="F119:G119"/>
    <mergeCell ref="D115:E115"/>
    <mergeCell ref="D116:E116"/>
    <mergeCell ref="H112:I112"/>
    <mergeCell ref="H113:I113"/>
    <mergeCell ref="H115:I115"/>
    <mergeCell ref="H116:I116"/>
    <mergeCell ref="B25:C26"/>
    <mergeCell ref="B36:C37"/>
    <mergeCell ref="B47:C48"/>
    <mergeCell ref="F96:G96"/>
    <mergeCell ref="F97:G97"/>
    <mergeCell ref="F99:G99"/>
    <mergeCell ref="H96:I96"/>
    <mergeCell ref="H97:I97"/>
    <mergeCell ref="H99:I99"/>
    <mergeCell ref="F35:G35"/>
    <mergeCell ref="H33:I33"/>
    <mergeCell ref="B44:B46"/>
    <mergeCell ref="B55:B57"/>
    <mergeCell ref="B33:B35"/>
    <mergeCell ref="D44:E44"/>
    <mergeCell ref="D45:E45"/>
    <mergeCell ref="D46:E46"/>
    <mergeCell ref="F44:G44"/>
    <mergeCell ref="F45:G45"/>
    <mergeCell ref="B93:K93"/>
    <mergeCell ref="J54:K54"/>
    <mergeCell ref="C85:C87"/>
    <mergeCell ref="F85:F87"/>
    <mergeCell ref="E85:E87"/>
    <mergeCell ref="J96:K96"/>
    <mergeCell ref="J97:K97"/>
    <mergeCell ref="J99:K99"/>
    <mergeCell ref="F55:G55"/>
    <mergeCell ref="F56:G56"/>
    <mergeCell ref="F57:G57"/>
    <mergeCell ref="H55:I55"/>
    <mergeCell ref="H56:I56"/>
    <mergeCell ref="H57:I57"/>
    <mergeCell ref="B58:K58"/>
    <mergeCell ref="D49:E57"/>
    <mergeCell ref="J55:K55"/>
    <mergeCell ref="J56:K56"/>
    <mergeCell ref="J57:K57"/>
    <mergeCell ref="D85:D87"/>
    <mergeCell ref="B85:B87"/>
    <mergeCell ref="E70:E71"/>
    <mergeCell ref="F70:F71"/>
    <mergeCell ref="B79:B81"/>
    <mergeCell ref="B70:B71"/>
    <mergeCell ref="C70:C71"/>
    <mergeCell ref="B117:C117"/>
    <mergeCell ref="B120:K120"/>
    <mergeCell ref="G122:I122"/>
    <mergeCell ref="C125:K125"/>
    <mergeCell ref="B116:C116"/>
    <mergeCell ref="B112:C112"/>
    <mergeCell ref="B113:C113"/>
    <mergeCell ref="D112:E112"/>
    <mergeCell ref="D113:E113"/>
    <mergeCell ref="B119:C119"/>
    <mergeCell ref="B122:C123"/>
    <mergeCell ref="D122:F122"/>
    <mergeCell ref="B124:C124"/>
    <mergeCell ref="B114:C114"/>
    <mergeCell ref="B115:C115"/>
    <mergeCell ref="J112:K112"/>
    <mergeCell ref="J113:K113"/>
    <mergeCell ref="J115:K115"/>
    <mergeCell ref="J116:K116"/>
    <mergeCell ref="J118:K118"/>
    <mergeCell ref="J119:K119"/>
    <mergeCell ref="D117:K117"/>
    <mergeCell ref="D114:K114"/>
    <mergeCell ref="D118:E119"/>
    <mergeCell ref="J100:K100"/>
    <mergeCell ref="J101:K101"/>
    <mergeCell ref="J102:K102"/>
    <mergeCell ref="B100:C100"/>
    <mergeCell ref="B101:C101"/>
    <mergeCell ref="B102:C102"/>
    <mergeCell ref="D100:E100"/>
    <mergeCell ref="D101:E101"/>
    <mergeCell ref="D102:E102"/>
    <mergeCell ref="F100:G100"/>
    <mergeCell ref="F101:G101"/>
    <mergeCell ref="F102:G102"/>
  </mergeCells>
  <phoneticPr fontId="30" type="noConversion"/>
  <dataValidations disablePrompts="1" count="1">
    <dataValidation type="list" allowBlank="1" showInputMessage="1" showErrorMessage="1" sqref="J150 J73:J77 J143 Q163" xr:uid="{FFA6D497-D467-49D5-BF81-1CDCC8372CBE}">
      <formula1>"Not applicable,Legal prohibitions,Confidentiality constraints,Information unavailable/incomplete"</formula1>
    </dataValidation>
  </dataValidations>
  <pageMargins left="0.7" right="0.7" top="0.75" bottom="0.75" header="0.3" footer="0.3"/>
  <pageSetup paperSize="5" scale="41" fitToHeight="0" orientation="landscape"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FC7E5-A7D7-40A4-84F3-6A188529AB60}">
  <sheetPr>
    <tabColor rgb="FFE0D5BE"/>
    <pageSetUpPr fitToPage="1"/>
  </sheetPr>
  <dimension ref="B1:R119"/>
  <sheetViews>
    <sheetView topLeftCell="A36" zoomScale="85" zoomScaleNormal="85" workbookViewId="0">
      <selection activeCell="S25" sqref="S25"/>
    </sheetView>
  </sheetViews>
  <sheetFormatPr defaultColWidth="9.1796875" defaultRowHeight="14" x14ac:dyDescent="0.3"/>
  <cols>
    <col min="1" max="1" width="3.453125" style="4" customWidth="1"/>
    <col min="2" max="2" width="20.453125" style="4" customWidth="1"/>
    <col min="3" max="3" width="54.453125" style="4" customWidth="1"/>
    <col min="4" max="11" width="14.453125" style="4" customWidth="1"/>
    <col min="12" max="16384" width="9.1796875" style="4"/>
  </cols>
  <sheetData>
    <row r="1" spans="2:18" ht="78" customHeight="1" x14ac:dyDescent="0.3"/>
    <row r="2" spans="2:18" ht="50.5" customHeight="1" x14ac:dyDescent="0.5">
      <c r="B2" s="213" t="s">
        <v>1198</v>
      </c>
      <c r="C2" s="214"/>
      <c r="D2" s="214"/>
      <c r="E2" s="214"/>
      <c r="F2" s="214"/>
      <c r="G2" s="214"/>
      <c r="H2" s="214"/>
      <c r="I2" s="214"/>
      <c r="J2" s="214"/>
      <c r="K2" s="214"/>
    </row>
    <row r="3" spans="2:18" ht="40.5" customHeight="1" x14ac:dyDescent="0.3">
      <c r="B3" s="215" t="s">
        <v>548</v>
      </c>
      <c r="C3" s="159"/>
      <c r="D3" s="159"/>
      <c r="E3" s="159"/>
      <c r="F3" s="159"/>
      <c r="G3" s="159"/>
      <c r="H3" s="159"/>
      <c r="I3" s="159"/>
      <c r="J3" s="159"/>
      <c r="K3" s="159"/>
    </row>
    <row r="4" spans="2:18" ht="16.5" customHeight="1" x14ac:dyDescent="0.3">
      <c r="B4" s="15"/>
      <c r="C4" s="14"/>
      <c r="D4" s="16"/>
      <c r="E4" s="16"/>
      <c r="F4" s="16"/>
      <c r="G4" s="16"/>
      <c r="H4" s="16"/>
      <c r="I4" s="16"/>
    </row>
    <row r="5" spans="2:18" s="206" customFormat="1" ht="49" customHeight="1" x14ac:dyDescent="0.25">
      <c r="B5" s="253" t="s">
        <v>549</v>
      </c>
      <c r="C5" s="246"/>
      <c r="D5" s="246"/>
      <c r="E5" s="246"/>
      <c r="F5" s="246"/>
      <c r="G5" s="246"/>
      <c r="H5" s="246"/>
      <c r="I5" s="246"/>
      <c r="J5" s="246"/>
      <c r="K5" s="246"/>
      <c r="L5" s="246"/>
      <c r="M5" s="246"/>
      <c r="N5" s="248"/>
      <c r="P5" s="246"/>
      <c r="Q5" s="246"/>
      <c r="R5" s="246"/>
    </row>
    <row r="6" spans="2:18" ht="18.649999999999999" customHeight="1" x14ac:dyDescent="0.3">
      <c r="B6" s="1222" t="s">
        <v>155</v>
      </c>
      <c r="C6" s="1223"/>
      <c r="D6" s="425" t="s">
        <v>68</v>
      </c>
      <c r="E6" s="426"/>
      <c r="F6" s="426"/>
      <c r="G6" s="426"/>
      <c r="H6" s="426"/>
      <c r="I6" s="426"/>
      <c r="J6" s="426"/>
      <c r="K6" s="427"/>
      <c r="L6" s="310"/>
      <c r="O6" s="306" t="s">
        <v>91</v>
      </c>
      <c r="P6" s="306" t="s">
        <v>64</v>
      </c>
      <c r="Q6" s="306" t="s">
        <v>139</v>
      </c>
      <c r="R6" s="306" t="s">
        <v>66</v>
      </c>
    </row>
    <row r="7" spans="2:18" s="206" customFormat="1" ht="19.5" customHeight="1" x14ac:dyDescent="0.25">
      <c r="B7" s="1225" t="s">
        <v>550</v>
      </c>
      <c r="C7" s="1226"/>
      <c r="D7" s="1231" t="s">
        <v>1192</v>
      </c>
      <c r="E7" s="1232"/>
      <c r="F7" s="1232"/>
      <c r="G7" s="1232"/>
      <c r="H7" s="1232"/>
      <c r="I7" s="1232"/>
      <c r="J7" s="1232"/>
      <c r="K7" s="1233"/>
      <c r="L7" s="246"/>
      <c r="M7" s="246"/>
      <c r="N7" s="248"/>
      <c r="P7" s="246"/>
      <c r="Q7" s="246"/>
      <c r="R7" s="246"/>
    </row>
    <row r="8" spans="2:18" s="206" customFormat="1" ht="25" customHeight="1" x14ac:dyDescent="0.25">
      <c r="B8" s="874" t="s">
        <v>551</v>
      </c>
      <c r="C8" s="1224"/>
      <c r="D8" s="1231" t="s">
        <v>1192</v>
      </c>
      <c r="E8" s="1232"/>
      <c r="F8" s="1232"/>
      <c r="G8" s="1232"/>
      <c r="H8" s="1232"/>
      <c r="I8" s="1232"/>
      <c r="J8" s="1232"/>
      <c r="K8" s="1233"/>
      <c r="L8" s="246"/>
      <c r="M8" s="246"/>
      <c r="N8" s="248"/>
      <c r="P8" s="246"/>
      <c r="Q8" s="246"/>
      <c r="R8" s="246"/>
    </row>
    <row r="9" spans="2:18" s="206" customFormat="1" ht="49" customHeight="1" x14ac:dyDescent="0.25">
      <c r="B9" s="253" t="s">
        <v>552</v>
      </c>
      <c r="C9" s="246"/>
      <c r="D9" s="246"/>
      <c r="E9" s="246"/>
      <c r="F9" s="246"/>
      <c r="G9" s="246"/>
      <c r="H9" s="246"/>
      <c r="I9" s="246"/>
      <c r="J9" s="246"/>
      <c r="K9" s="246"/>
      <c r="L9" s="246"/>
      <c r="M9" s="246"/>
      <c r="N9" s="248"/>
      <c r="P9" s="246"/>
      <c r="Q9" s="246"/>
      <c r="R9" s="246"/>
    </row>
    <row r="10" spans="2:18" ht="14.5" customHeight="1" x14ac:dyDescent="0.3">
      <c r="B10" s="848" t="s">
        <v>553</v>
      </c>
      <c r="C10" s="849"/>
      <c r="D10" s="795" t="s">
        <v>69</v>
      </c>
      <c r="E10" s="796"/>
      <c r="F10" s="796"/>
      <c r="G10" s="797"/>
      <c r="H10" s="795" t="s">
        <v>117</v>
      </c>
      <c r="I10" s="796"/>
      <c r="J10" s="796"/>
      <c r="K10" s="825"/>
      <c r="L10" s="310"/>
      <c r="O10" s="306" t="s">
        <v>91</v>
      </c>
      <c r="P10" s="306" t="s">
        <v>64</v>
      </c>
      <c r="Q10" s="306" t="s">
        <v>139</v>
      </c>
      <c r="R10" s="306" t="s">
        <v>66</v>
      </c>
    </row>
    <row r="11" spans="2:18" ht="25" customHeight="1" x14ac:dyDescent="0.3">
      <c r="B11" s="1227"/>
      <c r="C11" s="1228"/>
      <c r="D11" s="421" t="s">
        <v>108</v>
      </c>
      <c r="E11" s="421" t="s">
        <v>109</v>
      </c>
      <c r="F11" s="421" t="s">
        <v>115</v>
      </c>
      <c r="G11" s="421" t="s">
        <v>103</v>
      </c>
      <c r="H11" s="421" t="s">
        <v>108</v>
      </c>
      <c r="I11" s="421" t="s">
        <v>109</v>
      </c>
      <c r="J11" s="421" t="s">
        <v>264</v>
      </c>
      <c r="K11" s="421" t="s">
        <v>103</v>
      </c>
      <c r="L11" s="310"/>
      <c r="O11" s="306"/>
      <c r="P11" s="306"/>
      <c r="Q11" s="306"/>
      <c r="R11" s="306"/>
    </row>
    <row r="12" spans="2:18" ht="25" customHeight="1" x14ac:dyDescent="0.3">
      <c r="B12" s="1229" t="s">
        <v>554</v>
      </c>
      <c r="C12" s="1230"/>
      <c r="D12" s="440">
        <v>0</v>
      </c>
      <c r="E12" s="457">
        <v>2</v>
      </c>
      <c r="F12" s="457">
        <v>1</v>
      </c>
      <c r="G12" s="463">
        <f>SUM(D12:F12)</f>
        <v>3</v>
      </c>
      <c r="H12" s="457">
        <v>1</v>
      </c>
      <c r="I12" s="530">
        <v>3</v>
      </c>
      <c r="J12" s="531">
        <v>0</v>
      </c>
      <c r="K12" s="533">
        <f>SUM(H12:J12)</f>
        <v>4</v>
      </c>
      <c r="L12" s="333"/>
      <c r="O12" s="232"/>
      <c r="R12" s="290"/>
    </row>
    <row r="13" spans="2:18" ht="25" customHeight="1" x14ac:dyDescent="0.3">
      <c r="B13" s="856" t="s">
        <v>555</v>
      </c>
      <c r="C13" s="491" t="s">
        <v>1195</v>
      </c>
      <c r="D13" s="532">
        <v>0</v>
      </c>
      <c r="E13" s="457">
        <v>2</v>
      </c>
      <c r="F13" s="457">
        <v>1</v>
      </c>
      <c r="G13" s="463">
        <f t="shared" ref="G13:G16" si="0">SUM(D13:F13)</f>
        <v>3</v>
      </c>
      <c r="H13" s="457">
        <v>1</v>
      </c>
      <c r="I13" s="457">
        <v>3</v>
      </c>
      <c r="J13" s="531">
        <v>0</v>
      </c>
      <c r="K13" s="533">
        <f t="shared" ref="K13:K16" si="1">SUM(H13:J13)</f>
        <v>4</v>
      </c>
      <c r="L13" s="333"/>
      <c r="O13" s="232"/>
      <c r="R13" s="290"/>
    </row>
    <row r="14" spans="2:18" ht="25" customHeight="1" x14ac:dyDescent="0.3">
      <c r="B14" s="857"/>
      <c r="C14" s="491" t="s">
        <v>1194</v>
      </c>
      <c r="D14" s="532">
        <v>0</v>
      </c>
      <c r="E14" s="457">
        <v>2</v>
      </c>
      <c r="F14" s="457">
        <v>1</v>
      </c>
      <c r="G14" s="463">
        <f t="shared" si="0"/>
        <v>3</v>
      </c>
      <c r="H14" s="532">
        <v>0</v>
      </c>
      <c r="I14" s="457">
        <v>3</v>
      </c>
      <c r="J14" s="531">
        <v>0</v>
      </c>
      <c r="K14" s="533">
        <f t="shared" si="1"/>
        <v>3</v>
      </c>
      <c r="L14" s="333"/>
      <c r="O14" s="232"/>
      <c r="R14" s="290"/>
    </row>
    <row r="15" spans="2:18" ht="45" customHeight="1" x14ac:dyDescent="0.3">
      <c r="B15" s="857"/>
      <c r="C15" s="491" t="s">
        <v>1193</v>
      </c>
      <c r="D15" s="532">
        <v>0</v>
      </c>
      <c r="E15" s="440">
        <v>0</v>
      </c>
      <c r="F15" s="457">
        <v>1</v>
      </c>
      <c r="G15" s="463">
        <f t="shared" si="0"/>
        <v>1</v>
      </c>
      <c r="H15" s="532">
        <v>0</v>
      </c>
      <c r="I15" s="440">
        <v>0</v>
      </c>
      <c r="J15" s="531">
        <v>0</v>
      </c>
      <c r="K15" s="463">
        <f t="shared" si="1"/>
        <v>0</v>
      </c>
      <c r="L15" s="333"/>
      <c r="O15" s="232"/>
      <c r="R15" s="290"/>
    </row>
    <row r="16" spans="2:18" ht="25" customHeight="1" x14ac:dyDescent="0.3">
      <c r="B16" s="858"/>
      <c r="C16" s="491" t="s">
        <v>1271</v>
      </c>
      <c r="D16" s="532">
        <v>0</v>
      </c>
      <c r="E16" s="457">
        <v>2</v>
      </c>
      <c r="F16" s="457">
        <v>1</v>
      </c>
      <c r="G16" s="463">
        <f t="shared" si="0"/>
        <v>3</v>
      </c>
      <c r="H16" s="534">
        <v>0</v>
      </c>
      <c r="I16" s="535">
        <v>3</v>
      </c>
      <c r="J16" s="531">
        <v>0</v>
      </c>
      <c r="K16" s="533">
        <f t="shared" si="1"/>
        <v>3</v>
      </c>
      <c r="L16" s="333"/>
      <c r="O16" s="232"/>
      <c r="R16" s="184"/>
    </row>
    <row r="17" spans="2:18" ht="30.75" customHeight="1" x14ac:dyDescent="0.3">
      <c r="B17" s="1136" t="s">
        <v>556</v>
      </c>
      <c r="C17" s="1234"/>
      <c r="D17" s="1234"/>
      <c r="E17" s="1234"/>
      <c r="F17" s="1234"/>
      <c r="G17" s="1234"/>
      <c r="H17" s="1234"/>
      <c r="I17" s="1234"/>
      <c r="J17" s="1234"/>
      <c r="K17" s="1137"/>
      <c r="L17" s="333"/>
      <c r="O17" s="232"/>
      <c r="R17" s="290"/>
    </row>
    <row r="18" spans="2:18" ht="25" customHeight="1" x14ac:dyDescent="0.3">
      <c r="B18" s="1243" t="s">
        <v>1127</v>
      </c>
      <c r="C18" s="1244"/>
      <c r="D18" s="1244"/>
      <c r="E18" s="1244"/>
      <c r="F18" s="1244"/>
      <c r="G18" s="1244"/>
      <c r="H18" s="1244"/>
      <c r="I18" s="1244"/>
      <c r="J18" s="1244"/>
      <c r="K18" s="1245"/>
      <c r="L18" s="333"/>
      <c r="O18" s="232"/>
      <c r="R18" s="290"/>
    </row>
    <row r="19" spans="2:18" ht="25" customHeight="1" x14ac:dyDescent="0.3">
      <c r="B19" s="1205" t="s">
        <v>557</v>
      </c>
      <c r="C19" s="1206"/>
      <c r="D19" s="341">
        <v>0</v>
      </c>
      <c r="E19" s="341">
        <v>0</v>
      </c>
      <c r="F19" s="341">
        <v>0</v>
      </c>
      <c r="G19" s="494">
        <f>SUM(D19:F19)</f>
        <v>0</v>
      </c>
      <c r="H19" s="347">
        <v>0</v>
      </c>
      <c r="I19" s="347">
        <v>0</v>
      </c>
      <c r="J19" s="490">
        <v>0</v>
      </c>
      <c r="K19" s="495">
        <f>SUM(H19:J19)</f>
        <v>0</v>
      </c>
      <c r="L19" s="333"/>
      <c r="O19" s="232"/>
      <c r="R19" s="290"/>
    </row>
    <row r="20" spans="2:18" ht="25" customHeight="1" x14ac:dyDescent="0.3">
      <c r="B20" s="1205" t="s">
        <v>558</v>
      </c>
      <c r="C20" s="1206"/>
      <c r="D20" s="341">
        <v>0</v>
      </c>
      <c r="E20" s="341">
        <v>3</v>
      </c>
      <c r="F20" s="341">
        <v>0</v>
      </c>
      <c r="G20" s="494">
        <f t="shared" ref="G20:G23" si="2">SUM(D20:F20)</f>
        <v>3</v>
      </c>
      <c r="H20" s="492">
        <v>0</v>
      </c>
      <c r="I20" s="492">
        <v>9</v>
      </c>
      <c r="J20" s="490">
        <v>0</v>
      </c>
      <c r="K20" s="495">
        <f t="shared" ref="K20:K23" si="3">SUM(H20:J20)</f>
        <v>9</v>
      </c>
      <c r="L20" s="333"/>
      <c r="O20" s="232"/>
      <c r="R20" s="290"/>
    </row>
    <row r="21" spans="2:18" ht="25" customHeight="1" x14ac:dyDescent="0.3">
      <c r="B21" s="1205" t="s">
        <v>559</v>
      </c>
      <c r="C21" s="1206"/>
      <c r="D21" s="341">
        <v>0</v>
      </c>
      <c r="E21" s="341">
        <v>3</v>
      </c>
      <c r="F21" s="341">
        <v>0</v>
      </c>
      <c r="G21" s="494">
        <f t="shared" si="2"/>
        <v>3</v>
      </c>
      <c r="H21" s="347">
        <v>0</v>
      </c>
      <c r="I21" s="347">
        <v>8</v>
      </c>
      <c r="J21" s="490">
        <v>0</v>
      </c>
      <c r="K21" s="495">
        <f t="shared" si="3"/>
        <v>8</v>
      </c>
      <c r="L21" s="333"/>
      <c r="O21" s="232"/>
      <c r="R21" s="290"/>
    </row>
    <row r="22" spans="2:18" ht="25" customHeight="1" x14ac:dyDescent="0.3">
      <c r="B22" s="1205" t="s">
        <v>560</v>
      </c>
      <c r="C22" s="1206"/>
      <c r="D22" s="341">
        <v>0</v>
      </c>
      <c r="E22" s="341">
        <v>1</v>
      </c>
      <c r="F22" s="341">
        <v>0</v>
      </c>
      <c r="G22" s="494">
        <f t="shared" si="2"/>
        <v>1</v>
      </c>
      <c r="H22" s="347">
        <v>1</v>
      </c>
      <c r="I22" s="492">
        <v>6</v>
      </c>
      <c r="J22" s="490">
        <v>0</v>
      </c>
      <c r="K22" s="495">
        <f t="shared" si="3"/>
        <v>7</v>
      </c>
      <c r="L22" s="333"/>
      <c r="O22" s="232"/>
      <c r="R22" s="290"/>
    </row>
    <row r="23" spans="2:18" ht="25" customHeight="1" x14ac:dyDescent="0.3">
      <c r="B23" s="1205" t="s">
        <v>561</v>
      </c>
      <c r="C23" s="1206"/>
      <c r="D23" s="341">
        <v>0</v>
      </c>
      <c r="E23" s="341">
        <v>0</v>
      </c>
      <c r="F23" s="341">
        <v>0</v>
      </c>
      <c r="G23" s="494">
        <f t="shared" si="2"/>
        <v>0</v>
      </c>
      <c r="H23" s="347">
        <v>1</v>
      </c>
      <c r="I23" s="492">
        <v>1</v>
      </c>
      <c r="J23" s="490">
        <v>0</v>
      </c>
      <c r="K23" s="495">
        <f t="shared" si="3"/>
        <v>2</v>
      </c>
      <c r="L23" s="333"/>
      <c r="O23" s="232"/>
      <c r="R23" s="290"/>
    </row>
    <row r="24" spans="2:18" ht="25" customHeight="1" x14ac:dyDescent="0.3">
      <c r="B24" s="1243" t="s">
        <v>1128</v>
      </c>
      <c r="C24" s="1244"/>
      <c r="D24" s="1244"/>
      <c r="E24" s="1244"/>
      <c r="F24" s="1244"/>
      <c r="G24" s="1244"/>
      <c r="H24" s="1244"/>
      <c r="I24" s="1244"/>
      <c r="J24" s="1244"/>
      <c r="K24" s="1245"/>
      <c r="L24" s="333"/>
      <c r="O24" s="232"/>
      <c r="R24" s="290"/>
    </row>
    <row r="25" spans="2:18" ht="25" customHeight="1" x14ac:dyDescent="0.3">
      <c r="B25" s="1205" t="s">
        <v>562</v>
      </c>
      <c r="C25" s="1206"/>
      <c r="D25" s="537">
        <v>0</v>
      </c>
      <c r="E25" s="537">
        <v>0</v>
      </c>
      <c r="F25" s="537">
        <v>0</v>
      </c>
      <c r="G25" s="493">
        <f>SUM(D25:F25)</f>
        <v>0</v>
      </c>
      <c r="H25" s="538">
        <v>0</v>
      </c>
      <c r="I25" s="538">
        <v>0</v>
      </c>
      <c r="J25" s="490">
        <v>0</v>
      </c>
      <c r="K25" s="495">
        <f>SUM(H25:J25)</f>
        <v>0</v>
      </c>
      <c r="L25" s="333"/>
      <c r="O25" s="232"/>
      <c r="R25" s="290"/>
    </row>
    <row r="26" spans="2:18" ht="25" customHeight="1" x14ac:dyDescent="0.3">
      <c r="B26" s="1205" t="s">
        <v>563</v>
      </c>
      <c r="C26" s="1206"/>
      <c r="D26" s="537">
        <v>0</v>
      </c>
      <c r="E26" s="537">
        <v>0</v>
      </c>
      <c r="F26" s="537">
        <v>0</v>
      </c>
      <c r="G26" s="493">
        <f t="shared" ref="G26:G27" si="4">SUM(D26:F26)</f>
        <v>0</v>
      </c>
      <c r="H26" s="538">
        <v>0</v>
      </c>
      <c r="I26" s="538">
        <v>0</v>
      </c>
      <c r="J26" s="536" t="s">
        <v>449</v>
      </c>
      <c r="K26" s="495">
        <f t="shared" ref="K26:K27" si="5">SUM(H26:J26)</f>
        <v>0</v>
      </c>
      <c r="L26" s="333"/>
      <c r="O26" s="232"/>
      <c r="R26" s="290"/>
    </row>
    <row r="27" spans="2:18" ht="25" customHeight="1" x14ac:dyDescent="0.3">
      <c r="B27" s="1205" t="s">
        <v>564</v>
      </c>
      <c r="C27" s="1206"/>
      <c r="D27" s="468">
        <v>4</v>
      </c>
      <c r="E27" s="468">
        <v>6</v>
      </c>
      <c r="F27" s="537">
        <v>0</v>
      </c>
      <c r="G27" s="493">
        <f t="shared" si="4"/>
        <v>10</v>
      </c>
      <c r="H27" s="538">
        <v>6</v>
      </c>
      <c r="I27" s="538">
        <v>5</v>
      </c>
      <c r="J27" s="536" t="s">
        <v>449</v>
      </c>
      <c r="K27" s="495">
        <f t="shared" si="5"/>
        <v>11</v>
      </c>
      <c r="L27" s="333"/>
      <c r="O27" s="232"/>
      <c r="R27" s="290"/>
    </row>
    <row r="28" spans="2:18" s="206" customFormat="1" ht="49" customHeight="1" x14ac:dyDescent="0.25">
      <c r="B28" s="253" t="s">
        <v>565</v>
      </c>
      <c r="C28" s="246"/>
      <c r="D28" s="246"/>
      <c r="E28" s="246"/>
      <c r="F28" s="246"/>
      <c r="G28" s="246"/>
      <c r="H28" s="246"/>
      <c r="I28" s="246"/>
      <c r="J28" s="246"/>
      <c r="K28" s="246"/>
      <c r="L28" s="246"/>
      <c r="M28" s="246"/>
      <c r="N28" s="248"/>
      <c r="P28" s="246"/>
      <c r="Q28" s="246"/>
      <c r="R28" s="246"/>
    </row>
    <row r="29" spans="2:18" ht="18.649999999999999" customHeight="1" x14ac:dyDescent="0.3">
      <c r="B29" s="712" t="s">
        <v>155</v>
      </c>
      <c r="C29" s="713"/>
      <c r="D29" s="425" t="s">
        <v>68</v>
      </c>
      <c r="E29" s="426"/>
      <c r="F29" s="426"/>
      <c r="G29" s="426"/>
      <c r="H29" s="426"/>
      <c r="I29" s="426"/>
      <c r="J29" s="426"/>
      <c r="K29" s="427"/>
      <c r="L29" s="310"/>
      <c r="O29" s="306" t="s">
        <v>91</v>
      </c>
      <c r="P29" s="306" t="s">
        <v>64</v>
      </c>
      <c r="Q29" s="306" t="s">
        <v>139</v>
      </c>
      <c r="R29" s="306" t="s">
        <v>66</v>
      </c>
    </row>
    <row r="30" spans="2:18" s="206" customFormat="1" ht="25" customHeight="1" x14ac:dyDescent="0.25">
      <c r="B30" s="1235" t="s">
        <v>566</v>
      </c>
      <c r="C30" s="1236"/>
      <c r="D30" s="706" t="s">
        <v>1565</v>
      </c>
      <c r="E30" s="706"/>
      <c r="F30" s="706"/>
      <c r="G30" s="706"/>
      <c r="H30" s="706"/>
      <c r="I30" s="706"/>
      <c r="J30" s="706"/>
      <c r="K30" s="706"/>
    </row>
    <row r="31" spans="2:18" ht="18.649999999999999" customHeight="1" x14ac:dyDescent="0.3">
      <c r="B31" s="712" t="s">
        <v>116</v>
      </c>
      <c r="C31" s="713"/>
      <c r="D31" s="496" t="s">
        <v>279</v>
      </c>
      <c r="E31" s="458"/>
      <c r="F31" s="458"/>
      <c r="G31" s="458"/>
      <c r="H31" s="458"/>
      <c r="I31" s="458"/>
      <c r="J31" s="458"/>
      <c r="K31" s="469"/>
      <c r="L31" s="310"/>
      <c r="O31" s="306" t="s">
        <v>91</v>
      </c>
      <c r="P31" s="306" t="s">
        <v>64</v>
      </c>
      <c r="Q31" s="306" t="s">
        <v>139</v>
      </c>
      <c r="R31" s="306" t="s">
        <v>66</v>
      </c>
    </row>
    <row r="32" spans="2:18" s="206" customFormat="1" ht="25" customHeight="1" x14ac:dyDescent="0.25">
      <c r="B32" s="707" t="s">
        <v>567</v>
      </c>
      <c r="C32" s="707"/>
      <c r="D32" s="1042" t="s">
        <v>1342</v>
      </c>
      <c r="E32" s="1043"/>
      <c r="F32" s="1043"/>
      <c r="G32" s="1043"/>
      <c r="H32" s="1043"/>
      <c r="I32" s="1043"/>
      <c r="J32" s="1043"/>
      <c r="K32" s="1044"/>
    </row>
    <row r="33" spans="2:18" s="206" customFormat="1" ht="19.5" customHeight="1" x14ac:dyDescent="0.25">
      <c r="B33" s="1225" t="s">
        <v>568</v>
      </c>
      <c r="C33" s="1240"/>
      <c r="D33" s="798" t="s">
        <v>108</v>
      </c>
      <c r="E33" s="799"/>
      <c r="F33" s="799"/>
      <c r="G33" s="800"/>
      <c r="H33" s="798" t="s">
        <v>109</v>
      </c>
      <c r="I33" s="799"/>
      <c r="J33" s="799"/>
      <c r="K33" s="800"/>
    </row>
    <row r="34" spans="2:18" s="206" customFormat="1" ht="60" customHeight="1" x14ac:dyDescent="0.25">
      <c r="B34" s="1241"/>
      <c r="C34" s="1242"/>
      <c r="D34" s="1237" t="s">
        <v>1272</v>
      </c>
      <c r="E34" s="1238"/>
      <c r="F34" s="1238"/>
      <c r="G34" s="1239"/>
      <c r="H34" s="1237" t="s">
        <v>1273</v>
      </c>
      <c r="I34" s="1238"/>
      <c r="J34" s="1238"/>
      <c r="K34" s="1239"/>
    </row>
    <row r="35" spans="2:18" s="206" customFormat="1" ht="25" customHeight="1" x14ac:dyDescent="0.25">
      <c r="B35" s="707" t="s">
        <v>1274</v>
      </c>
      <c r="C35" s="707"/>
      <c r="D35" s="1042" t="s">
        <v>1343</v>
      </c>
      <c r="E35" s="1043"/>
      <c r="F35" s="1043"/>
      <c r="G35" s="1043"/>
      <c r="H35" s="1043"/>
      <c r="I35" s="1043"/>
      <c r="J35" s="1043"/>
      <c r="K35" s="1044"/>
    </row>
    <row r="36" spans="2:18" s="206" customFormat="1" ht="49" customHeight="1" x14ac:dyDescent="0.25">
      <c r="B36" s="253" t="s">
        <v>569</v>
      </c>
      <c r="C36" s="246"/>
      <c r="D36" s="246"/>
      <c r="E36" s="246"/>
      <c r="F36" s="246"/>
      <c r="G36" s="246"/>
      <c r="H36" s="246"/>
      <c r="I36" s="246"/>
      <c r="J36" s="246"/>
      <c r="K36" s="246"/>
      <c r="L36" s="246"/>
      <c r="M36" s="246"/>
      <c r="N36" s="248"/>
      <c r="P36" s="246"/>
      <c r="Q36" s="246"/>
      <c r="R36" s="246"/>
    </row>
    <row r="37" spans="2:18" ht="18.649999999999999" customHeight="1" x14ac:dyDescent="0.3">
      <c r="B37" s="712" t="s">
        <v>155</v>
      </c>
      <c r="C37" s="713"/>
      <c r="D37" s="425" t="s">
        <v>68</v>
      </c>
      <c r="E37" s="426"/>
      <c r="F37" s="426"/>
      <c r="G37" s="426"/>
      <c r="H37" s="426"/>
      <c r="I37" s="426"/>
      <c r="J37" s="426"/>
      <c r="K37" s="427"/>
      <c r="L37" s="310"/>
      <c r="O37" s="306" t="s">
        <v>91</v>
      </c>
      <c r="P37" s="306" t="s">
        <v>64</v>
      </c>
      <c r="Q37" s="306" t="s">
        <v>139</v>
      </c>
      <c r="R37" s="306" t="s">
        <v>66</v>
      </c>
    </row>
    <row r="38" spans="2:18" s="206" customFormat="1" ht="92.5" customHeight="1" x14ac:dyDescent="0.25">
      <c r="B38" s="707" t="s">
        <v>570</v>
      </c>
      <c r="C38" s="707"/>
      <c r="D38" s="1042" t="s">
        <v>1196</v>
      </c>
      <c r="E38" s="1043"/>
      <c r="F38" s="1043"/>
      <c r="G38" s="1043"/>
      <c r="H38" s="1043"/>
      <c r="I38" s="1043"/>
      <c r="J38" s="1043"/>
      <c r="K38" s="1044"/>
    </row>
    <row r="39" spans="2:18" s="206" customFormat="1" ht="19.5" customHeight="1" x14ac:dyDescent="0.25">
      <c r="B39" s="1225" t="s">
        <v>571</v>
      </c>
      <c r="C39" s="1240"/>
      <c r="D39" s="1069" t="s">
        <v>108</v>
      </c>
      <c r="E39" s="1069"/>
      <c r="F39" s="1069"/>
      <c r="G39" s="1069"/>
      <c r="H39" s="1069" t="s">
        <v>109</v>
      </c>
      <c r="I39" s="1069"/>
      <c r="J39" s="1069"/>
      <c r="K39" s="1069"/>
    </row>
    <row r="40" spans="2:18" s="206" customFormat="1" ht="105" customHeight="1" x14ac:dyDescent="0.25">
      <c r="B40" s="1241"/>
      <c r="C40" s="1242"/>
      <c r="D40" s="706" t="s">
        <v>1344</v>
      </c>
      <c r="E40" s="706"/>
      <c r="F40" s="706"/>
      <c r="G40" s="706"/>
      <c r="H40" s="1246" t="s">
        <v>1275</v>
      </c>
      <c r="I40" s="1246"/>
      <c r="J40" s="1246"/>
      <c r="K40" s="1246"/>
    </row>
    <row r="41" spans="2:18" ht="18.649999999999999" customHeight="1" x14ac:dyDescent="0.3">
      <c r="B41" s="1248" t="s">
        <v>116</v>
      </c>
      <c r="C41" s="1109"/>
      <c r="D41" s="425" t="s">
        <v>68</v>
      </c>
      <c r="E41" s="426"/>
      <c r="F41" s="426"/>
      <c r="G41" s="426"/>
      <c r="H41" s="426"/>
      <c r="I41" s="426"/>
      <c r="J41" s="426"/>
      <c r="K41" s="427"/>
      <c r="L41" s="310"/>
      <c r="O41" s="306" t="s">
        <v>91</v>
      </c>
      <c r="P41" s="306" t="s">
        <v>64</v>
      </c>
      <c r="Q41" s="306" t="s">
        <v>139</v>
      </c>
      <c r="R41" s="306" t="s">
        <v>66</v>
      </c>
    </row>
    <row r="42" spans="2:18" s="206" customFormat="1" ht="19.5" customHeight="1" x14ac:dyDescent="0.25">
      <c r="B42" s="1222"/>
      <c r="C42" s="1108"/>
      <c r="D42" s="1069" t="s">
        <v>108</v>
      </c>
      <c r="E42" s="1069"/>
      <c r="F42" s="1069"/>
      <c r="G42" s="1069"/>
      <c r="H42" s="1069" t="s">
        <v>109</v>
      </c>
      <c r="I42" s="1069"/>
      <c r="J42" s="1069"/>
      <c r="K42" s="1069"/>
    </row>
    <row r="43" spans="2:18" s="206" customFormat="1" ht="36" customHeight="1" x14ac:dyDescent="0.25">
      <c r="B43" s="717" t="s">
        <v>1276</v>
      </c>
      <c r="C43" s="717"/>
      <c r="D43" s="706" t="s">
        <v>1345</v>
      </c>
      <c r="E43" s="706"/>
      <c r="F43" s="706"/>
      <c r="G43" s="706"/>
      <c r="H43" s="706" t="s">
        <v>1345</v>
      </c>
      <c r="I43" s="706"/>
      <c r="J43" s="706"/>
      <c r="K43" s="706"/>
    </row>
    <row r="44" spans="2:18" s="206" customFormat="1" ht="19.5" customHeight="1" x14ac:dyDescent="0.25">
      <c r="B44" s="717" t="s">
        <v>572</v>
      </c>
      <c r="C44" s="717"/>
      <c r="D44" s="1247" t="s">
        <v>573</v>
      </c>
      <c r="E44" s="1247"/>
      <c r="F44" s="1247"/>
      <c r="G44" s="1247"/>
      <c r="H44" s="1247" t="s">
        <v>573</v>
      </c>
      <c r="I44" s="1247"/>
      <c r="J44" s="1247"/>
      <c r="K44" s="1247"/>
    </row>
    <row r="45" spans="2:18" s="206" customFormat="1" ht="19.5" customHeight="1" x14ac:dyDescent="0.25">
      <c r="B45" s="230"/>
      <c r="C45" s="231"/>
      <c r="D45" s="231"/>
      <c r="E45" s="231"/>
      <c r="F45" s="231"/>
      <c r="G45" s="231"/>
      <c r="H45" s="231"/>
      <c r="I45" s="231"/>
      <c r="J45" s="231"/>
      <c r="K45" s="246"/>
      <c r="L45" s="246"/>
      <c r="M45" s="246"/>
      <c r="N45" s="248"/>
      <c r="P45" s="246"/>
      <c r="Q45" s="246"/>
      <c r="R45" s="246"/>
    </row>
    <row r="46" spans="2:18" ht="14.5" hidden="1" customHeight="1" x14ac:dyDescent="0.3">
      <c r="B46" s="702" t="s">
        <v>62</v>
      </c>
      <c r="C46" s="702" t="s">
        <v>63</v>
      </c>
      <c r="D46" s="702" t="s">
        <v>64</v>
      </c>
      <c r="E46" s="811" t="s">
        <v>89</v>
      </c>
      <c r="F46" s="702" t="s">
        <v>66</v>
      </c>
      <c r="G46" s="702" t="s">
        <v>67</v>
      </c>
      <c r="H46" s="233" t="s">
        <v>90</v>
      </c>
      <c r="I46" s="209"/>
      <c r="J46" s="209"/>
      <c r="K46" s="830" t="s">
        <v>91</v>
      </c>
    </row>
    <row r="47" spans="2:18" ht="25" hidden="1" customHeight="1" x14ac:dyDescent="0.3">
      <c r="B47" s="702"/>
      <c r="C47" s="702"/>
      <c r="D47" s="702"/>
      <c r="E47" s="704"/>
      <c r="F47" s="705"/>
      <c r="G47" s="705"/>
      <c r="H47" s="234" t="s">
        <v>69</v>
      </c>
      <c r="I47" s="234">
        <v>2022</v>
      </c>
      <c r="J47" s="234">
        <v>2021</v>
      </c>
      <c r="K47" s="696"/>
    </row>
    <row r="48" spans="2:18" ht="24" hidden="1" customHeight="1" x14ac:dyDescent="0.3">
      <c r="B48" s="755" t="s">
        <v>70</v>
      </c>
      <c r="C48" s="755"/>
      <c r="D48" s="755"/>
      <c r="E48" s="755"/>
      <c r="F48" s="755"/>
      <c r="G48" s="755"/>
      <c r="H48" s="755"/>
      <c r="I48" s="755"/>
      <c r="J48" s="755"/>
      <c r="K48" s="756"/>
    </row>
    <row r="49" spans="2:11" ht="168" hidden="1" x14ac:dyDescent="0.3">
      <c r="B49" s="93" t="s">
        <v>550</v>
      </c>
      <c r="C49" s="10" t="s">
        <v>574</v>
      </c>
      <c r="D49" s="9"/>
      <c r="E49" s="9" t="s">
        <v>575</v>
      </c>
      <c r="F49" s="9" t="s">
        <v>576</v>
      </c>
      <c r="G49" s="9"/>
      <c r="H49" s="9"/>
      <c r="I49" s="9"/>
      <c r="J49" s="9"/>
      <c r="K49" s="9"/>
    </row>
    <row r="50" spans="2:11" ht="45.75" hidden="1" customHeight="1" x14ac:dyDescent="0.3">
      <c r="B50" s="93" t="s">
        <v>551</v>
      </c>
      <c r="C50" s="10" t="s">
        <v>577</v>
      </c>
      <c r="D50" s="9"/>
      <c r="E50" s="9" t="s">
        <v>578</v>
      </c>
      <c r="F50" s="9" t="s">
        <v>576</v>
      </c>
      <c r="G50" s="9"/>
      <c r="H50" s="9"/>
      <c r="I50" s="9"/>
      <c r="J50" s="9"/>
      <c r="K50" s="9"/>
    </row>
    <row r="51" spans="2:11" ht="24" hidden="1" customHeight="1" x14ac:dyDescent="0.3">
      <c r="B51" s="755" t="s">
        <v>579</v>
      </c>
      <c r="C51" s="755"/>
      <c r="D51" s="755"/>
      <c r="E51" s="755"/>
      <c r="F51" s="755"/>
      <c r="G51" s="755"/>
      <c r="H51" s="755"/>
      <c r="I51" s="755"/>
      <c r="J51" s="755"/>
      <c r="K51" s="756"/>
    </row>
    <row r="52" spans="2:11" ht="75" hidden="1" customHeight="1" x14ac:dyDescent="0.3">
      <c r="B52" s="22" t="s">
        <v>92</v>
      </c>
      <c r="C52" s="8" t="s">
        <v>186</v>
      </c>
      <c r="D52" s="8"/>
      <c r="E52" s="9" t="s">
        <v>580</v>
      </c>
      <c r="F52" s="9" t="s">
        <v>581</v>
      </c>
      <c r="G52" s="9" t="s">
        <v>108</v>
      </c>
      <c r="H52" s="150"/>
      <c r="I52" s="9"/>
      <c r="J52" s="9"/>
      <c r="K52" s="9"/>
    </row>
    <row r="53" spans="2:11" ht="75" hidden="1" customHeight="1" x14ac:dyDescent="0.3">
      <c r="B53" s="22"/>
      <c r="C53" s="8"/>
      <c r="D53" s="8"/>
      <c r="E53" s="9"/>
      <c r="F53" s="9" t="s">
        <v>581</v>
      </c>
      <c r="G53" s="9" t="s">
        <v>109</v>
      </c>
      <c r="H53" s="9" t="s">
        <v>1566</v>
      </c>
      <c r="I53" s="9"/>
      <c r="J53" s="9"/>
      <c r="K53" s="9"/>
    </row>
    <row r="54" spans="2:11" ht="75" hidden="1" customHeight="1" x14ac:dyDescent="0.3">
      <c r="B54" s="22"/>
      <c r="C54" s="8"/>
      <c r="D54" s="8"/>
      <c r="E54" s="9"/>
      <c r="F54" s="13" t="s">
        <v>1567</v>
      </c>
      <c r="G54" s="9" t="s">
        <v>108</v>
      </c>
      <c r="H54" s="143" t="s">
        <v>1568</v>
      </c>
      <c r="I54" s="9"/>
      <c r="J54" s="9"/>
      <c r="K54" s="9"/>
    </row>
    <row r="55" spans="2:11" ht="75" hidden="1" customHeight="1" x14ac:dyDescent="0.3">
      <c r="B55" s="22"/>
      <c r="C55" s="8"/>
      <c r="D55" s="8"/>
      <c r="E55" s="9"/>
      <c r="F55" s="9" t="s">
        <v>1567</v>
      </c>
      <c r="G55" s="9" t="s">
        <v>109</v>
      </c>
      <c r="H55" s="9" t="s">
        <v>582</v>
      </c>
      <c r="I55" s="9"/>
      <c r="J55" s="9"/>
      <c r="K55" s="9"/>
    </row>
    <row r="56" spans="2:11" ht="42" hidden="1" x14ac:dyDescent="0.3">
      <c r="B56" s="739" t="s">
        <v>566</v>
      </c>
      <c r="C56" s="731" t="s">
        <v>583</v>
      </c>
      <c r="D56" s="760"/>
      <c r="E56" s="773" t="s">
        <v>584</v>
      </c>
      <c r="F56" s="773" t="s">
        <v>598</v>
      </c>
      <c r="G56" s="9" t="s">
        <v>108</v>
      </c>
      <c r="H56" s="9" t="s">
        <v>585</v>
      </c>
      <c r="I56" s="9"/>
      <c r="J56" s="9"/>
      <c r="K56" s="9"/>
    </row>
    <row r="57" spans="2:11" ht="42" hidden="1" x14ac:dyDescent="0.3">
      <c r="B57" s="739"/>
      <c r="C57" s="731"/>
      <c r="D57" s="762"/>
      <c r="E57" s="933"/>
      <c r="F57" s="933"/>
      <c r="G57" s="9" t="s">
        <v>109</v>
      </c>
      <c r="H57" s="9" t="s">
        <v>585</v>
      </c>
      <c r="I57" s="9"/>
      <c r="J57" s="9"/>
      <c r="K57" s="9"/>
    </row>
    <row r="58" spans="2:11" ht="24" hidden="1" customHeight="1" x14ac:dyDescent="0.3">
      <c r="B58" s="755" t="s">
        <v>586</v>
      </c>
      <c r="C58" s="755"/>
      <c r="D58" s="755"/>
      <c r="E58" s="755"/>
      <c r="F58" s="755"/>
      <c r="G58" s="755"/>
      <c r="H58" s="755"/>
      <c r="I58" s="755"/>
      <c r="J58" s="755"/>
      <c r="K58" s="756"/>
    </row>
    <row r="59" spans="2:11" ht="84" hidden="1" customHeight="1" x14ac:dyDescent="0.3">
      <c r="B59" s="739" t="s">
        <v>570</v>
      </c>
      <c r="C59" s="1208" t="s">
        <v>587</v>
      </c>
      <c r="D59" s="1068"/>
      <c r="E59" s="1016" t="s">
        <v>588</v>
      </c>
      <c r="F59" s="773" t="s">
        <v>589</v>
      </c>
      <c r="G59" s="9" t="s">
        <v>108</v>
      </c>
      <c r="H59" s="121">
        <v>1</v>
      </c>
      <c r="I59" s="121">
        <v>1</v>
      </c>
      <c r="J59" s="9"/>
      <c r="K59" s="9"/>
    </row>
    <row r="60" spans="2:11" ht="28" hidden="1" customHeight="1" x14ac:dyDescent="0.3">
      <c r="B60" s="739"/>
      <c r="C60" s="1208"/>
      <c r="D60" s="1068"/>
      <c r="E60" s="1016"/>
      <c r="F60" s="774"/>
      <c r="G60" s="9" t="s">
        <v>109</v>
      </c>
      <c r="H60" s="121">
        <v>1</v>
      </c>
      <c r="I60" s="121">
        <v>1</v>
      </c>
      <c r="J60" s="9"/>
      <c r="K60" s="9"/>
    </row>
    <row r="61" spans="2:11" ht="28" hidden="1" x14ac:dyDescent="0.3">
      <c r="B61" s="739"/>
      <c r="C61" s="1208"/>
      <c r="D61" s="1068"/>
      <c r="E61" s="1016"/>
      <c r="F61" s="933"/>
      <c r="G61" s="9" t="s">
        <v>152</v>
      </c>
      <c r="H61" s="169"/>
      <c r="I61" s="121">
        <v>1</v>
      </c>
      <c r="J61" s="9"/>
      <c r="K61" s="9"/>
    </row>
    <row r="62" spans="2:11" ht="128.15" hidden="1" customHeight="1" x14ac:dyDescent="0.3">
      <c r="B62" s="735" t="s">
        <v>571</v>
      </c>
      <c r="C62" s="930" t="s">
        <v>590</v>
      </c>
      <c r="D62" s="760"/>
      <c r="E62" s="773" t="s">
        <v>591</v>
      </c>
      <c r="F62" s="773" t="s">
        <v>589</v>
      </c>
      <c r="G62" s="9" t="s">
        <v>108</v>
      </c>
      <c r="H62" s="9" t="s">
        <v>592</v>
      </c>
      <c r="I62" s="9"/>
      <c r="J62" s="9"/>
      <c r="K62" s="9"/>
    </row>
    <row r="63" spans="2:11" ht="129.65" hidden="1" customHeight="1" x14ac:dyDescent="0.3">
      <c r="B63" s="736"/>
      <c r="C63" s="758"/>
      <c r="D63" s="761"/>
      <c r="E63" s="774"/>
      <c r="F63" s="774"/>
      <c r="G63" s="30" t="s">
        <v>109</v>
      </c>
      <c r="H63" s="30" t="s">
        <v>593</v>
      </c>
      <c r="I63" s="30" t="s">
        <v>594</v>
      </c>
      <c r="J63" s="30"/>
      <c r="K63" s="30"/>
    </row>
    <row r="64" spans="2:11" x14ac:dyDescent="0.3">
      <c r="B64" s="232"/>
      <c r="C64" s="232"/>
      <c r="D64" s="232"/>
      <c r="E64" s="232"/>
      <c r="F64" s="232"/>
      <c r="G64" s="232"/>
      <c r="H64" s="232"/>
      <c r="I64" s="232"/>
      <c r="J64" s="232"/>
      <c r="K64" s="232"/>
    </row>
    <row r="65" spans="2:16" s="2" customFormat="1" ht="25" hidden="1" customHeight="1" x14ac:dyDescent="0.35">
      <c r="B65" s="1220" t="s">
        <v>116</v>
      </c>
      <c r="C65" s="1220" t="s">
        <v>100</v>
      </c>
      <c r="D65" s="1221" t="s">
        <v>64</v>
      </c>
      <c r="E65" s="1221" t="s">
        <v>65</v>
      </c>
      <c r="F65" s="1207" t="s">
        <v>66</v>
      </c>
      <c r="G65" s="937" t="s">
        <v>210</v>
      </c>
      <c r="H65" s="1204" t="s">
        <v>101</v>
      </c>
      <c r="I65" s="1204"/>
      <c r="J65" s="1204"/>
      <c r="K65" s="1204"/>
      <c r="L65" s="293"/>
      <c r="M65" s="293"/>
      <c r="N65" s="775" t="s">
        <v>211</v>
      </c>
      <c r="O65" s="17"/>
      <c r="P65" s="3"/>
    </row>
    <row r="66" spans="2:16" s="2" customFormat="1" ht="14.5" hidden="1" customHeight="1" x14ac:dyDescent="0.35">
      <c r="B66" s="1220"/>
      <c r="C66" s="1220"/>
      <c r="D66" s="1221"/>
      <c r="E66" s="1221"/>
      <c r="F66" s="1207"/>
      <c r="G66" s="937"/>
      <c r="H66" s="348">
        <v>2023</v>
      </c>
      <c r="I66" s="348">
        <v>2022</v>
      </c>
      <c r="J66" s="348">
        <v>2021</v>
      </c>
      <c r="K66" s="348" t="s">
        <v>212</v>
      </c>
      <c r="L66" s="293" t="s">
        <v>152</v>
      </c>
      <c r="M66" s="296" t="s">
        <v>213</v>
      </c>
      <c r="N66" s="776"/>
      <c r="O66" s="17"/>
      <c r="P66" s="94"/>
    </row>
    <row r="67" spans="2:16" s="20" customFormat="1" ht="24" hidden="1" customHeight="1" x14ac:dyDescent="0.35">
      <c r="B67" s="1218" t="s">
        <v>595</v>
      </c>
      <c r="C67" s="1218"/>
      <c r="D67" s="1218"/>
      <c r="E67" s="1218"/>
      <c r="F67" s="1218"/>
      <c r="G67" s="1218"/>
      <c r="H67" s="1218"/>
      <c r="I67" s="1218"/>
      <c r="J67" s="1218"/>
      <c r="K67" s="1218"/>
      <c r="L67" s="1218"/>
      <c r="M67" s="1218"/>
      <c r="N67" s="354"/>
      <c r="O67" s="50"/>
    </row>
    <row r="68" spans="2:16" s="2" customFormat="1" ht="28.5" hidden="1" customHeight="1" x14ac:dyDescent="0.35">
      <c r="B68" s="1214" t="s">
        <v>596</v>
      </c>
      <c r="C68" s="1210" t="s">
        <v>597</v>
      </c>
      <c r="D68" s="1211"/>
      <c r="E68" s="1211"/>
      <c r="F68" s="1210" t="s">
        <v>598</v>
      </c>
      <c r="G68" s="302" t="s">
        <v>108</v>
      </c>
      <c r="H68" s="362">
        <v>0</v>
      </c>
      <c r="I68" s="363">
        <v>0</v>
      </c>
      <c r="J68" s="363"/>
      <c r="K68" s="362"/>
      <c r="L68" s="364"/>
      <c r="M68" s="362">
        <v>0</v>
      </c>
      <c r="N68" s="355"/>
      <c r="O68" s="39"/>
    </row>
    <row r="69" spans="2:16" s="2" customFormat="1" ht="28" hidden="1" customHeight="1" x14ac:dyDescent="0.35">
      <c r="B69" s="1214"/>
      <c r="C69" s="1210"/>
      <c r="D69" s="1211"/>
      <c r="E69" s="1211"/>
      <c r="F69" s="1210"/>
      <c r="G69" s="302" t="s">
        <v>109</v>
      </c>
      <c r="H69" s="364">
        <v>0</v>
      </c>
      <c r="I69" s="365">
        <v>0</v>
      </c>
      <c r="J69" s="365"/>
      <c r="K69" s="362"/>
      <c r="L69" s="364"/>
      <c r="M69" s="362"/>
      <c r="N69" s="355"/>
      <c r="O69" s="39"/>
    </row>
    <row r="70" spans="2:16" s="2" customFormat="1" ht="28.5" hidden="1" customHeight="1" x14ac:dyDescent="0.35">
      <c r="B70" s="1214" t="s">
        <v>599</v>
      </c>
      <c r="C70" s="1210" t="s">
        <v>600</v>
      </c>
      <c r="D70" s="1211"/>
      <c r="E70" s="1211"/>
      <c r="F70" s="1210" t="s">
        <v>598</v>
      </c>
      <c r="G70" s="302" t="s">
        <v>108</v>
      </c>
      <c r="H70" s="366" t="s">
        <v>601</v>
      </c>
      <c r="I70" s="363">
        <v>0</v>
      </c>
      <c r="J70" s="363"/>
      <c r="K70" s="362"/>
      <c r="L70" s="362"/>
      <c r="M70" s="362">
        <v>0</v>
      </c>
      <c r="N70" s="355"/>
      <c r="O70" s="39"/>
    </row>
    <row r="71" spans="2:16" s="2" customFormat="1" ht="182" hidden="1" x14ac:dyDescent="0.35">
      <c r="B71" s="1214"/>
      <c r="C71" s="1210"/>
      <c r="D71" s="1211"/>
      <c r="E71" s="1211"/>
      <c r="F71" s="1210"/>
      <c r="G71" s="302" t="s">
        <v>109</v>
      </c>
      <c r="H71" s="366" t="s">
        <v>602</v>
      </c>
      <c r="I71" s="363">
        <v>0</v>
      </c>
      <c r="J71" s="363"/>
      <c r="K71" s="362"/>
      <c r="L71" s="362"/>
      <c r="M71" s="362"/>
      <c r="N71" s="355"/>
      <c r="O71" s="39"/>
    </row>
    <row r="72" spans="2:16" s="2" customFormat="1" ht="42.75" hidden="1" customHeight="1" x14ac:dyDescent="0.35">
      <c r="B72" s="1214" t="s">
        <v>603</v>
      </c>
      <c r="C72" s="1210" t="s">
        <v>604</v>
      </c>
      <c r="D72" s="1211"/>
      <c r="E72" s="1212" t="s">
        <v>605</v>
      </c>
      <c r="F72" s="1210"/>
      <c r="G72" s="302" t="s">
        <v>108</v>
      </c>
      <c r="H72" s="301"/>
      <c r="I72" s="367" t="s">
        <v>605</v>
      </c>
      <c r="J72" s="367"/>
      <c r="K72" s="301"/>
      <c r="L72" s="301"/>
      <c r="M72" s="301" t="s">
        <v>605</v>
      </c>
      <c r="N72" s="355"/>
      <c r="O72" s="39"/>
    </row>
    <row r="73" spans="2:16" s="2" customFormat="1" ht="14.5" hidden="1" x14ac:dyDescent="0.35">
      <c r="B73" s="1214"/>
      <c r="C73" s="1210"/>
      <c r="D73" s="1211"/>
      <c r="E73" s="1212"/>
      <c r="F73" s="1210"/>
      <c r="G73" s="302" t="s">
        <v>109</v>
      </c>
      <c r="H73" s="301"/>
      <c r="I73" s="367" t="s">
        <v>605</v>
      </c>
      <c r="J73" s="367"/>
      <c r="K73" s="301"/>
      <c r="L73" s="301"/>
      <c r="M73" s="301"/>
      <c r="N73" s="355"/>
      <c r="O73" s="39"/>
    </row>
    <row r="74" spans="2:16" s="20" customFormat="1" ht="24" hidden="1" customHeight="1" x14ac:dyDescent="0.35">
      <c r="B74" s="1218" t="s">
        <v>606</v>
      </c>
      <c r="C74" s="1218"/>
      <c r="D74" s="1218"/>
      <c r="E74" s="1218"/>
      <c r="F74" s="1218"/>
      <c r="G74" s="1218"/>
      <c r="H74" s="1218"/>
      <c r="I74" s="1218"/>
      <c r="J74" s="1218"/>
      <c r="K74" s="1218"/>
      <c r="L74" s="1218"/>
      <c r="M74" s="1218"/>
      <c r="N74" s="354"/>
      <c r="O74" s="50"/>
    </row>
    <row r="75" spans="2:16" s="2" customFormat="1" ht="42.75" hidden="1" customHeight="1" x14ac:dyDescent="0.35">
      <c r="B75" s="1214" t="s">
        <v>607</v>
      </c>
      <c r="C75" s="1210" t="s">
        <v>608</v>
      </c>
      <c r="D75" s="1211"/>
      <c r="E75" s="1212" t="s">
        <v>588</v>
      </c>
      <c r="F75" s="1210" t="s">
        <v>598</v>
      </c>
      <c r="G75" s="302" t="s">
        <v>108</v>
      </c>
      <c r="H75" s="302" t="s">
        <v>609</v>
      </c>
      <c r="I75" s="367"/>
      <c r="J75" s="367"/>
      <c r="K75" s="301"/>
      <c r="L75" s="301"/>
      <c r="M75" s="301" t="s">
        <v>588</v>
      </c>
      <c r="N75" s="355"/>
      <c r="O75" s="40"/>
    </row>
    <row r="76" spans="2:16" s="2" customFormat="1" ht="98" hidden="1" x14ac:dyDescent="0.35">
      <c r="B76" s="1214"/>
      <c r="C76" s="1210"/>
      <c r="D76" s="1211"/>
      <c r="E76" s="1212"/>
      <c r="F76" s="1210"/>
      <c r="G76" s="302" t="s">
        <v>109</v>
      </c>
      <c r="H76" s="302" t="s">
        <v>609</v>
      </c>
      <c r="I76" s="367"/>
      <c r="J76" s="367"/>
      <c r="K76" s="301"/>
      <c r="L76" s="301"/>
      <c r="M76" s="301"/>
      <c r="N76" s="355"/>
      <c r="O76" s="40"/>
    </row>
    <row r="77" spans="2:16" s="2" customFormat="1" ht="28" hidden="1" customHeight="1" x14ac:dyDescent="0.35">
      <c r="B77" s="1214" t="s">
        <v>610</v>
      </c>
      <c r="C77" s="1212" t="s">
        <v>611</v>
      </c>
      <c r="D77" s="1209"/>
      <c r="E77" s="1212" t="s">
        <v>612</v>
      </c>
      <c r="F77" s="1210" t="s">
        <v>589</v>
      </c>
      <c r="G77" s="302" t="s">
        <v>108</v>
      </c>
      <c r="H77" s="368">
        <v>0</v>
      </c>
      <c r="I77" s="367"/>
      <c r="J77" s="367"/>
      <c r="K77" s="301"/>
      <c r="L77" s="301"/>
      <c r="M77" s="301" t="s">
        <v>588</v>
      </c>
      <c r="N77" s="356"/>
      <c r="O77" s="40"/>
    </row>
    <row r="78" spans="2:16" s="2" customFormat="1" ht="28" hidden="1" customHeight="1" x14ac:dyDescent="0.35">
      <c r="B78" s="1214"/>
      <c r="C78" s="1212"/>
      <c r="D78" s="1209"/>
      <c r="E78" s="1212"/>
      <c r="F78" s="1210"/>
      <c r="G78" s="302" t="s">
        <v>109</v>
      </c>
      <c r="H78" s="301">
        <v>0</v>
      </c>
      <c r="I78" s="367"/>
      <c r="J78" s="367"/>
      <c r="K78" s="301"/>
      <c r="L78" s="301"/>
      <c r="M78" s="301"/>
      <c r="N78" s="356"/>
      <c r="O78" s="40"/>
    </row>
    <row r="81" spans="2:16" customFormat="1" ht="14.5" hidden="1" customHeight="1" x14ac:dyDescent="0.35">
      <c r="B81" s="1215" t="s">
        <v>327</v>
      </c>
      <c r="C81" s="1216" t="s">
        <v>328</v>
      </c>
      <c r="D81" s="1215" t="s">
        <v>64</v>
      </c>
      <c r="E81" s="1215" t="s">
        <v>65</v>
      </c>
      <c r="F81" s="1215" t="s">
        <v>66</v>
      </c>
      <c r="G81" s="1219" t="s">
        <v>210</v>
      </c>
      <c r="H81" s="369" t="s">
        <v>279</v>
      </c>
      <c r="I81" s="370"/>
      <c r="J81" s="370"/>
      <c r="K81" s="1217" t="s">
        <v>329</v>
      </c>
      <c r="L81" s="320"/>
      <c r="M81" s="320"/>
      <c r="P81" s="4"/>
    </row>
    <row r="82" spans="2:16" customFormat="1" ht="14.5" hidden="1" x14ac:dyDescent="0.35">
      <c r="B82" s="1215"/>
      <c r="C82" s="1216"/>
      <c r="D82" s="1215"/>
      <c r="E82" s="1215"/>
      <c r="F82" s="1215"/>
      <c r="G82" s="1219"/>
      <c r="H82" s="369">
        <v>2023</v>
      </c>
      <c r="I82" s="369">
        <v>2022</v>
      </c>
      <c r="J82" s="369">
        <v>2021</v>
      </c>
      <c r="K82" s="1217"/>
      <c r="L82" s="320"/>
      <c r="M82" s="320"/>
      <c r="P82" s="4"/>
    </row>
    <row r="83" spans="2:16" customFormat="1" ht="24" hidden="1" customHeight="1" x14ac:dyDescent="0.35">
      <c r="B83" s="371" t="s">
        <v>613</v>
      </c>
      <c r="C83" s="371"/>
      <c r="D83" s="371"/>
      <c r="E83" s="371"/>
      <c r="F83" s="371"/>
      <c r="G83" s="371"/>
      <c r="H83" s="371"/>
      <c r="I83" s="371"/>
      <c r="J83" s="371"/>
      <c r="K83" s="371"/>
      <c r="L83" s="320"/>
      <c r="M83" s="320"/>
      <c r="N83" s="357"/>
    </row>
    <row r="84" spans="2:16" customFormat="1" ht="42.5" hidden="1" x14ac:dyDescent="0.35">
      <c r="B84" s="350" t="s">
        <v>614</v>
      </c>
      <c r="C84" s="351" t="s">
        <v>615</v>
      </c>
      <c r="D84" s="372"/>
      <c r="E84" s="372"/>
      <c r="F84" s="372" t="s">
        <v>616</v>
      </c>
      <c r="G84" s="4" t="s">
        <v>108</v>
      </c>
      <c r="H84" s="373">
        <v>79865</v>
      </c>
      <c r="I84" s="372">
        <v>292352.56</v>
      </c>
      <c r="J84" s="320"/>
      <c r="K84" s="320"/>
      <c r="L84" s="320"/>
      <c r="M84" s="320"/>
      <c r="N84" s="358">
        <f>SUM(D84:F84)+261720</f>
        <v>261720</v>
      </c>
    </row>
    <row r="85" spans="2:16" customFormat="1" ht="42.5" hidden="1" x14ac:dyDescent="0.35">
      <c r="B85" s="350"/>
      <c r="C85" s="351"/>
      <c r="D85" s="372"/>
      <c r="E85" s="372"/>
      <c r="F85" s="372" t="s">
        <v>616</v>
      </c>
      <c r="G85" s="4" t="s">
        <v>109</v>
      </c>
      <c r="H85" s="374">
        <v>115987</v>
      </c>
      <c r="I85" s="372">
        <v>379127</v>
      </c>
      <c r="J85" s="320"/>
      <c r="K85" s="320"/>
      <c r="L85" s="320"/>
      <c r="M85" s="320"/>
      <c r="N85" s="358"/>
    </row>
    <row r="86" spans="2:16" customFormat="1" ht="14.5" hidden="1" x14ac:dyDescent="0.35">
      <c r="B86" s="350"/>
      <c r="C86" s="351"/>
      <c r="D86" s="372"/>
      <c r="E86" s="372"/>
      <c r="F86" s="372"/>
      <c r="G86" s="4" t="s">
        <v>152</v>
      </c>
      <c r="H86" s="320"/>
      <c r="I86" s="372">
        <v>57403</v>
      </c>
      <c r="J86" s="320"/>
      <c r="K86" s="320"/>
      <c r="L86" s="320"/>
      <c r="M86" s="320"/>
      <c r="N86" s="358"/>
    </row>
    <row r="87" spans="2:16" customFormat="1" ht="14.5" hidden="1" x14ac:dyDescent="0.35">
      <c r="B87" s="350"/>
      <c r="C87" s="351"/>
      <c r="D87" s="372"/>
      <c r="E87" s="372"/>
      <c r="F87" s="372"/>
      <c r="G87" s="4" t="s">
        <v>115</v>
      </c>
      <c r="H87" s="375">
        <v>493015</v>
      </c>
      <c r="I87" s="372"/>
      <c r="J87" s="320"/>
      <c r="K87" s="320"/>
      <c r="L87" s="320"/>
      <c r="M87" s="320"/>
      <c r="N87" s="358"/>
    </row>
    <row r="88" spans="2:16" customFormat="1" ht="42.5" hidden="1" x14ac:dyDescent="0.35">
      <c r="B88" s="1213" t="s">
        <v>617</v>
      </c>
      <c r="C88" s="351" t="s">
        <v>559</v>
      </c>
      <c r="D88" s="351"/>
      <c r="E88" s="351"/>
      <c r="F88" s="372" t="s">
        <v>616</v>
      </c>
      <c r="G88" s="4" t="s">
        <v>108</v>
      </c>
      <c r="H88" s="376">
        <v>0</v>
      </c>
      <c r="I88" s="351">
        <v>0</v>
      </c>
      <c r="J88" s="320"/>
      <c r="K88" s="320"/>
      <c r="L88" s="320"/>
      <c r="M88" s="320"/>
      <c r="N88" s="359">
        <f>SUM(D88:F88)</f>
        <v>0</v>
      </c>
    </row>
    <row r="89" spans="2:16" customFormat="1" ht="42.5" hidden="1" x14ac:dyDescent="0.35">
      <c r="B89" s="1213"/>
      <c r="C89" s="351"/>
      <c r="D89" s="351"/>
      <c r="E89" s="351"/>
      <c r="F89" s="372" t="s">
        <v>616</v>
      </c>
      <c r="G89" s="4" t="s">
        <v>109</v>
      </c>
      <c r="H89" s="377">
        <v>3</v>
      </c>
      <c r="I89" s="351">
        <v>8</v>
      </c>
      <c r="J89" s="320"/>
      <c r="K89" s="320"/>
      <c r="L89" s="320"/>
      <c r="M89" s="320"/>
      <c r="N89" s="359"/>
    </row>
    <row r="90" spans="2:16" customFormat="1" ht="14.5" hidden="1" x14ac:dyDescent="0.35">
      <c r="B90" s="1213"/>
      <c r="C90" s="351"/>
      <c r="D90" s="351"/>
      <c r="E90" s="351"/>
      <c r="F90" s="351"/>
      <c r="G90" s="4" t="s">
        <v>152</v>
      </c>
      <c r="H90" s="377"/>
      <c r="I90" s="351">
        <v>0</v>
      </c>
      <c r="J90" s="320"/>
      <c r="K90" s="320"/>
      <c r="L90" s="320"/>
      <c r="M90" s="320"/>
      <c r="N90" s="359"/>
    </row>
    <row r="91" spans="2:16" customFormat="1" ht="42.5" hidden="1" x14ac:dyDescent="0.35">
      <c r="B91" s="1213" t="s">
        <v>618</v>
      </c>
      <c r="C91" s="351" t="s">
        <v>558</v>
      </c>
      <c r="D91" s="351"/>
      <c r="E91" s="351"/>
      <c r="F91" s="372" t="s">
        <v>616</v>
      </c>
      <c r="G91" s="4" t="s">
        <v>108</v>
      </c>
      <c r="H91" s="377">
        <v>0</v>
      </c>
      <c r="I91" s="351">
        <v>0</v>
      </c>
      <c r="J91" s="320"/>
      <c r="K91" s="320"/>
      <c r="L91" s="320"/>
      <c r="M91" s="320"/>
      <c r="N91" s="359">
        <v>46</v>
      </c>
    </row>
    <row r="92" spans="2:16" customFormat="1" ht="42.5" hidden="1" x14ac:dyDescent="0.35">
      <c r="B92" s="1213"/>
      <c r="C92" s="351"/>
      <c r="D92" s="351"/>
      <c r="E92" s="351"/>
      <c r="F92" s="372" t="s">
        <v>616</v>
      </c>
      <c r="G92" s="4" t="s">
        <v>109</v>
      </c>
      <c r="H92" s="377">
        <v>3</v>
      </c>
      <c r="I92" s="351">
        <v>9</v>
      </c>
      <c r="J92" s="320"/>
      <c r="K92" s="320"/>
      <c r="L92" s="320"/>
      <c r="M92" s="320"/>
      <c r="N92" s="359"/>
    </row>
    <row r="93" spans="2:16" customFormat="1" ht="14.5" hidden="1" x14ac:dyDescent="0.35">
      <c r="B93" s="1213"/>
      <c r="C93" s="351"/>
      <c r="D93" s="351"/>
      <c r="E93" s="351"/>
      <c r="F93" s="351"/>
      <c r="G93" s="4" t="s">
        <v>152</v>
      </c>
      <c r="H93" s="377"/>
      <c r="I93" s="351">
        <v>0</v>
      </c>
      <c r="J93" s="320"/>
      <c r="K93" s="320"/>
      <c r="L93" s="320"/>
      <c r="M93" s="320"/>
      <c r="N93" s="359"/>
    </row>
    <row r="94" spans="2:16" customFormat="1" ht="42.5" hidden="1" x14ac:dyDescent="0.35">
      <c r="B94" s="1213" t="s">
        <v>618</v>
      </c>
      <c r="C94" s="351" t="s">
        <v>560</v>
      </c>
      <c r="D94" s="351"/>
      <c r="E94" s="351"/>
      <c r="F94" s="372" t="s">
        <v>616</v>
      </c>
      <c r="G94" s="4" t="s">
        <v>108</v>
      </c>
      <c r="H94" s="378" t="s">
        <v>318</v>
      </c>
      <c r="I94" s="379">
        <v>0</v>
      </c>
      <c r="J94" s="320"/>
      <c r="K94" s="320"/>
      <c r="L94" s="320"/>
      <c r="M94" s="320"/>
      <c r="N94" s="359">
        <v>28</v>
      </c>
    </row>
    <row r="95" spans="2:16" customFormat="1" ht="42.5" hidden="1" x14ac:dyDescent="0.35">
      <c r="B95" s="1213"/>
      <c r="C95" s="351"/>
      <c r="D95" s="351"/>
      <c r="E95" s="351"/>
      <c r="F95" s="372" t="s">
        <v>616</v>
      </c>
      <c r="G95" s="4" t="s">
        <v>109</v>
      </c>
      <c r="H95" s="377">
        <v>1</v>
      </c>
      <c r="I95" s="351">
        <v>6</v>
      </c>
      <c r="J95" s="320"/>
      <c r="K95" s="320"/>
      <c r="L95" s="320"/>
      <c r="M95" s="320"/>
      <c r="N95" s="359"/>
    </row>
    <row r="96" spans="2:16" customFormat="1" ht="14.5" hidden="1" x14ac:dyDescent="0.35">
      <c r="B96" s="1213"/>
      <c r="C96" s="351"/>
      <c r="D96" s="351"/>
      <c r="E96" s="351"/>
      <c r="F96" s="351"/>
      <c r="G96" s="4" t="s">
        <v>152</v>
      </c>
      <c r="H96" s="377"/>
      <c r="I96" s="379">
        <v>0</v>
      </c>
      <c r="J96" s="320"/>
      <c r="K96" s="320"/>
      <c r="L96" s="320"/>
      <c r="M96" s="320"/>
      <c r="N96" s="359"/>
    </row>
    <row r="97" spans="2:14" customFormat="1" ht="42.5" hidden="1" x14ac:dyDescent="0.35">
      <c r="B97" s="1213" t="s">
        <v>618</v>
      </c>
      <c r="C97" s="351" t="s">
        <v>619</v>
      </c>
      <c r="D97" s="351"/>
      <c r="E97" s="351"/>
      <c r="F97" s="372" t="s">
        <v>616</v>
      </c>
      <c r="G97" s="4" t="s">
        <v>108</v>
      </c>
      <c r="H97" s="378" t="s">
        <v>318</v>
      </c>
      <c r="I97" s="351">
        <v>0</v>
      </c>
      <c r="J97" s="320"/>
      <c r="K97" s="320"/>
      <c r="L97" s="320"/>
      <c r="M97" s="320"/>
      <c r="N97" s="359">
        <f>SUM(D97:F97)</f>
        <v>0</v>
      </c>
    </row>
    <row r="98" spans="2:14" customFormat="1" ht="42.5" hidden="1" x14ac:dyDescent="0.35">
      <c r="B98" s="1213"/>
      <c r="C98" s="351"/>
      <c r="D98" s="351"/>
      <c r="E98" s="351"/>
      <c r="F98" s="372" t="s">
        <v>616</v>
      </c>
      <c r="G98" s="4" t="s">
        <v>109</v>
      </c>
      <c r="H98" s="377">
        <v>0</v>
      </c>
      <c r="I98" s="351">
        <v>1</v>
      </c>
      <c r="J98" s="320"/>
      <c r="K98" s="320"/>
      <c r="L98" s="320"/>
      <c r="M98" s="320"/>
      <c r="N98" s="359"/>
    </row>
    <row r="99" spans="2:14" customFormat="1" ht="14.5" hidden="1" x14ac:dyDescent="0.35">
      <c r="B99" s="1213"/>
      <c r="C99" s="351"/>
      <c r="D99" s="351"/>
      <c r="E99" s="351"/>
      <c r="F99" s="351"/>
      <c r="G99" s="4" t="s">
        <v>152</v>
      </c>
      <c r="H99" s="377"/>
      <c r="I99" s="351">
        <v>0</v>
      </c>
      <c r="J99" s="320"/>
      <c r="K99" s="320"/>
      <c r="L99" s="320"/>
      <c r="M99" s="320"/>
      <c r="N99" s="359"/>
    </row>
    <row r="100" spans="2:14" customFormat="1" ht="42.5" hidden="1" x14ac:dyDescent="0.35">
      <c r="B100" s="1213" t="s">
        <v>618</v>
      </c>
      <c r="C100" s="351" t="s">
        <v>620</v>
      </c>
      <c r="D100" s="380"/>
      <c r="E100" s="380"/>
      <c r="F100" s="372" t="s">
        <v>616</v>
      </c>
      <c r="G100" s="4" t="s">
        <v>108</v>
      </c>
      <c r="H100" s="381" t="s">
        <v>318</v>
      </c>
      <c r="I100" s="380">
        <v>0</v>
      </c>
      <c r="J100" s="320"/>
      <c r="K100" s="320"/>
      <c r="L100" s="320"/>
      <c r="M100" s="320"/>
      <c r="N100" s="359">
        <v>28</v>
      </c>
    </row>
    <row r="101" spans="2:14" customFormat="1" ht="42.5" hidden="1" x14ac:dyDescent="0.35">
      <c r="B101" s="1213"/>
      <c r="C101" s="351"/>
      <c r="D101" s="380"/>
      <c r="E101" s="380"/>
      <c r="F101" s="372" t="s">
        <v>616</v>
      </c>
      <c r="G101" s="4" t="s">
        <v>109</v>
      </c>
      <c r="H101" s="382">
        <v>1</v>
      </c>
      <c r="I101" s="380">
        <v>1</v>
      </c>
      <c r="J101" s="320"/>
      <c r="K101" s="320"/>
      <c r="L101" s="320"/>
      <c r="M101" s="320"/>
      <c r="N101" s="359"/>
    </row>
    <row r="102" spans="2:14" customFormat="1" ht="14.5" hidden="1" x14ac:dyDescent="0.35">
      <c r="B102" s="1213"/>
      <c r="C102" s="351"/>
      <c r="D102" s="380"/>
      <c r="E102" s="380"/>
      <c r="F102" s="380"/>
      <c r="G102" s="4" t="s">
        <v>152</v>
      </c>
      <c r="H102" s="377"/>
      <c r="I102" s="380">
        <v>0</v>
      </c>
      <c r="J102" s="320"/>
      <c r="K102" s="320"/>
      <c r="L102" s="320"/>
      <c r="M102" s="320"/>
      <c r="N102" s="359"/>
    </row>
    <row r="103" spans="2:14" customFormat="1" ht="42.5" hidden="1" x14ac:dyDescent="0.35">
      <c r="B103" s="1213" t="s">
        <v>618</v>
      </c>
      <c r="C103" s="351" t="s">
        <v>621</v>
      </c>
      <c r="D103" s="383"/>
      <c r="E103" s="380"/>
      <c r="F103" s="372" t="s">
        <v>616</v>
      </c>
      <c r="G103" s="4" t="s">
        <v>108</v>
      </c>
      <c r="H103" s="381" t="s">
        <v>318</v>
      </c>
      <c r="I103" s="380">
        <v>0</v>
      </c>
      <c r="J103" s="320"/>
      <c r="K103" s="320"/>
      <c r="L103" s="320"/>
      <c r="M103" s="320"/>
      <c r="N103" s="360">
        <f>N94/N91</f>
        <v>0.60869565217391308</v>
      </c>
    </row>
    <row r="104" spans="2:14" customFormat="1" ht="20.25" hidden="1" customHeight="1" x14ac:dyDescent="0.35">
      <c r="B104" s="350"/>
      <c r="C104" s="351"/>
      <c r="D104" s="383"/>
      <c r="E104" s="380"/>
      <c r="F104" s="372" t="s">
        <v>616</v>
      </c>
      <c r="G104" s="4" t="s">
        <v>109</v>
      </c>
      <c r="H104" s="384">
        <v>0.33300000000000002</v>
      </c>
      <c r="I104" s="383">
        <v>0.66700000000000004</v>
      </c>
      <c r="J104" s="320"/>
      <c r="K104" s="320"/>
      <c r="L104" s="320"/>
      <c r="M104" s="320"/>
      <c r="N104" s="360"/>
    </row>
    <row r="105" spans="2:14" customFormat="1" ht="20.25" hidden="1" customHeight="1" x14ac:dyDescent="0.35">
      <c r="B105" s="350"/>
      <c r="C105" s="351"/>
      <c r="D105" s="383"/>
      <c r="E105" s="380"/>
      <c r="F105" s="380"/>
      <c r="G105" s="4" t="s">
        <v>152</v>
      </c>
      <c r="H105" s="377"/>
      <c r="I105" s="380">
        <v>0</v>
      </c>
      <c r="J105" s="320"/>
      <c r="K105" s="320"/>
      <c r="L105" s="320"/>
      <c r="M105" s="320"/>
      <c r="N105" s="360"/>
    </row>
    <row r="106" spans="2:14" customFormat="1" ht="42.5" hidden="1" x14ac:dyDescent="0.35">
      <c r="B106" s="371" t="s">
        <v>622</v>
      </c>
      <c r="C106" s="385" t="s">
        <v>557</v>
      </c>
      <c r="D106" s="386"/>
      <c r="E106" s="386"/>
      <c r="F106" s="372" t="s">
        <v>616</v>
      </c>
      <c r="G106" s="4" t="s">
        <v>108</v>
      </c>
      <c r="H106" s="378">
        <v>0</v>
      </c>
      <c r="I106" s="387">
        <v>0</v>
      </c>
      <c r="J106" s="320"/>
      <c r="K106" s="320"/>
      <c r="L106" s="320"/>
      <c r="M106" s="320"/>
      <c r="N106" s="361">
        <v>0</v>
      </c>
    </row>
    <row r="107" spans="2:14" ht="42" hidden="1" x14ac:dyDescent="0.3">
      <c r="B107" s="386"/>
      <c r="C107" s="386"/>
      <c r="D107" s="386"/>
      <c r="E107" s="386"/>
      <c r="F107" s="372" t="s">
        <v>616</v>
      </c>
      <c r="G107" s="4" t="s">
        <v>109</v>
      </c>
      <c r="H107" s="378">
        <v>0</v>
      </c>
      <c r="I107" s="388">
        <v>0</v>
      </c>
    </row>
    <row r="108" spans="2:14" hidden="1" x14ac:dyDescent="0.3">
      <c r="B108" s="386"/>
      <c r="C108" s="386"/>
      <c r="D108" s="386"/>
      <c r="E108" s="386"/>
      <c r="F108" s="386"/>
      <c r="G108" s="4" t="s">
        <v>152</v>
      </c>
      <c r="H108" s="378"/>
      <c r="I108" s="388">
        <v>0</v>
      </c>
    </row>
    <row r="109" spans="2:14" ht="409.5" hidden="1" x14ac:dyDescent="0.3">
      <c r="B109" s="386" t="s">
        <v>623</v>
      </c>
      <c r="C109" s="386" t="s">
        <v>624</v>
      </c>
      <c r="D109" s="386"/>
      <c r="E109" s="386"/>
      <c r="F109" s="386" t="s">
        <v>589</v>
      </c>
      <c r="G109" s="4" t="s">
        <v>108</v>
      </c>
      <c r="H109" s="386" t="s">
        <v>625</v>
      </c>
      <c r="I109" s="386"/>
      <c r="J109" s="386"/>
      <c r="K109" s="386"/>
    </row>
    <row r="110" spans="2:14" ht="294" hidden="1" x14ac:dyDescent="0.3">
      <c r="B110" s="386"/>
      <c r="C110" s="386"/>
      <c r="D110" s="386"/>
      <c r="E110" s="386"/>
      <c r="F110" s="386" t="s">
        <v>589</v>
      </c>
      <c r="G110" s="4" t="s">
        <v>109</v>
      </c>
      <c r="H110" s="386" t="s">
        <v>626</v>
      </c>
      <c r="I110" s="386"/>
      <c r="J110" s="386"/>
      <c r="K110" s="386"/>
    </row>
    <row r="111" spans="2:14" ht="56" hidden="1" x14ac:dyDescent="0.3">
      <c r="B111" s="386"/>
      <c r="C111" s="386" t="s">
        <v>627</v>
      </c>
      <c r="D111" s="386"/>
      <c r="E111" s="386"/>
      <c r="F111" s="386" t="s">
        <v>589</v>
      </c>
      <c r="G111" s="4" t="s">
        <v>108</v>
      </c>
      <c r="H111" s="386">
        <v>0</v>
      </c>
      <c r="I111" s="386"/>
      <c r="J111" s="386"/>
      <c r="K111" s="386"/>
    </row>
    <row r="112" spans="2:14" ht="28" hidden="1" x14ac:dyDescent="0.3">
      <c r="B112" s="386"/>
      <c r="C112" s="386"/>
      <c r="D112" s="386"/>
      <c r="E112" s="386"/>
      <c r="F112" s="386" t="s">
        <v>589</v>
      </c>
      <c r="G112" s="4" t="s">
        <v>109</v>
      </c>
      <c r="H112" s="386">
        <v>0</v>
      </c>
      <c r="I112" s="386">
        <v>0</v>
      </c>
      <c r="J112" s="386"/>
      <c r="K112" s="386"/>
    </row>
    <row r="113" spans="2:11" hidden="1" x14ac:dyDescent="0.3">
      <c r="B113" s="386"/>
      <c r="C113" s="386"/>
      <c r="D113" s="386"/>
      <c r="E113" s="386"/>
      <c r="F113" s="386"/>
      <c r="G113" s="4" t="s">
        <v>152</v>
      </c>
      <c r="H113" s="386"/>
      <c r="I113" s="386">
        <v>1</v>
      </c>
      <c r="J113" s="386"/>
      <c r="K113" s="386"/>
    </row>
    <row r="114" spans="2:11" ht="28" hidden="1" x14ac:dyDescent="0.3">
      <c r="B114" s="386"/>
      <c r="C114" s="386" t="s">
        <v>628</v>
      </c>
      <c r="D114" s="386"/>
      <c r="E114" s="386"/>
      <c r="F114" s="386" t="s">
        <v>589</v>
      </c>
      <c r="G114" s="4" t="s">
        <v>108</v>
      </c>
      <c r="H114" s="386" t="s">
        <v>318</v>
      </c>
      <c r="I114" s="386"/>
      <c r="J114" s="386"/>
      <c r="K114" s="386"/>
    </row>
    <row r="115" spans="2:11" ht="28" hidden="1" x14ac:dyDescent="0.3">
      <c r="B115" s="386"/>
      <c r="C115" s="386"/>
      <c r="D115" s="386"/>
      <c r="E115" s="386"/>
      <c r="F115" s="386" t="s">
        <v>589</v>
      </c>
      <c r="G115" s="4" t="s">
        <v>109</v>
      </c>
      <c r="H115" s="386" t="s">
        <v>318</v>
      </c>
      <c r="I115" s="386"/>
      <c r="J115" s="386"/>
      <c r="K115" s="386"/>
    </row>
    <row r="116" spans="2:11" ht="336" hidden="1" x14ac:dyDescent="0.3">
      <c r="B116" s="386"/>
      <c r="C116" s="386" t="s">
        <v>629</v>
      </c>
      <c r="D116" s="386"/>
      <c r="E116" s="386"/>
      <c r="F116" s="386" t="s">
        <v>589</v>
      </c>
      <c r="G116" s="4" t="s">
        <v>108</v>
      </c>
      <c r="H116" s="386" t="s">
        <v>630</v>
      </c>
      <c r="I116" s="386"/>
      <c r="J116" s="386"/>
      <c r="K116" s="386"/>
    </row>
    <row r="117" spans="2:11" ht="28" hidden="1" x14ac:dyDescent="0.3">
      <c r="B117" s="386"/>
      <c r="C117" s="386"/>
      <c r="D117" s="386"/>
      <c r="E117" s="386"/>
      <c r="F117" s="386" t="s">
        <v>589</v>
      </c>
      <c r="G117" s="4" t="s">
        <v>109</v>
      </c>
      <c r="H117" s="386" t="s">
        <v>318</v>
      </c>
      <c r="I117" s="386"/>
      <c r="J117" s="386"/>
      <c r="K117" s="386"/>
    </row>
    <row r="118" spans="2:11" hidden="1" x14ac:dyDescent="0.3">
      <c r="B118" s="386"/>
      <c r="C118" s="386"/>
      <c r="D118" s="386"/>
      <c r="E118" s="386"/>
      <c r="F118" s="386"/>
      <c r="G118" s="386"/>
      <c r="H118" s="386"/>
      <c r="I118" s="386"/>
      <c r="J118" s="386"/>
      <c r="K118" s="386"/>
    </row>
    <row r="119" spans="2:11" x14ac:dyDescent="0.3">
      <c r="B119" s="386"/>
      <c r="C119" s="386"/>
      <c r="D119" s="386"/>
      <c r="E119" s="386"/>
      <c r="F119" s="386"/>
      <c r="G119" s="386"/>
      <c r="H119" s="386"/>
      <c r="I119" s="386"/>
      <c r="J119" s="386"/>
      <c r="K119" s="386"/>
    </row>
  </sheetData>
  <sheetProtection algorithmName="SHA-512" hashValue="Y8l6cTvPlShGukb32swvO7+f06RCIsO0cocbsQ8kobuFwOuNRv7vnDqgUq8+4s8KjjlQH8vuG2sl6vcc8So1Dw==" saltValue="h1wdKB8uaeSHUsSLdFu4/w==" spinCount="100000" sheet="1" objects="1" scenarios="1"/>
  <dataConsolidate/>
  <mergeCells count="119">
    <mergeCell ref="B37:C37"/>
    <mergeCell ref="B38:C38"/>
    <mergeCell ref="B43:C43"/>
    <mergeCell ref="B44:C44"/>
    <mergeCell ref="D38:K38"/>
    <mergeCell ref="D39:G39"/>
    <mergeCell ref="D40:G40"/>
    <mergeCell ref="H39:K39"/>
    <mergeCell ref="H40:K40"/>
    <mergeCell ref="B39:C40"/>
    <mergeCell ref="H44:K44"/>
    <mergeCell ref="D44:G44"/>
    <mergeCell ref="D42:G42"/>
    <mergeCell ref="H42:K42"/>
    <mergeCell ref="B41:C42"/>
    <mergeCell ref="D43:G43"/>
    <mergeCell ref="H43:K43"/>
    <mergeCell ref="B17:K17"/>
    <mergeCell ref="B20:C20"/>
    <mergeCell ref="B30:C30"/>
    <mergeCell ref="B32:C32"/>
    <mergeCell ref="B35:C35"/>
    <mergeCell ref="D30:K30"/>
    <mergeCell ref="B29:C29"/>
    <mergeCell ref="B31:C31"/>
    <mergeCell ref="D32:K32"/>
    <mergeCell ref="D33:G33"/>
    <mergeCell ref="D34:G34"/>
    <mergeCell ref="H33:K33"/>
    <mergeCell ref="H34:K34"/>
    <mergeCell ref="D35:K35"/>
    <mergeCell ref="B33:C34"/>
    <mergeCell ref="B26:C26"/>
    <mergeCell ref="B27:C27"/>
    <mergeCell ref="B18:K18"/>
    <mergeCell ref="B24:K24"/>
    <mergeCell ref="B6:C6"/>
    <mergeCell ref="D10:G10"/>
    <mergeCell ref="H10:K10"/>
    <mergeCell ref="B13:B16"/>
    <mergeCell ref="B8:C8"/>
    <mergeCell ref="B7:C7"/>
    <mergeCell ref="B10:C11"/>
    <mergeCell ref="B12:C12"/>
    <mergeCell ref="D7:K7"/>
    <mergeCell ref="D8:K8"/>
    <mergeCell ref="B70:B71"/>
    <mergeCell ref="C70:C71"/>
    <mergeCell ref="F70:F71"/>
    <mergeCell ref="F72:F73"/>
    <mergeCell ref="B65:B66"/>
    <mergeCell ref="C65:C66"/>
    <mergeCell ref="D65:D66"/>
    <mergeCell ref="E65:E66"/>
    <mergeCell ref="B67:M67"/>
    <mergeCell ref="B68:B69"/>
    <mergeCell ref="C68:C69"/>
    <mergeCell ref="B72:B73"/>
    <mergeCell ref="G46:G47"/>
    <mergeCell ref="K46:K47"/>
    <mergeCell ref="B51:K51"/>
    <mergeCell ref="B48:K48"/>
    <mergeCell ref="E56:E57"/>
    <mergeCell ref="F56:F57"/>
    <mergeCell ref="B88:B103"/>
    <mergeCell ref="B77:B78"/>
    <mergeCell ref="C77:C78"/>
    <mergeCell ref="B81:B82"/>
    <mergeCell ref="C81:C82"/>
    <mergeCell ref="K81:K82"/>
    <mergeCell ref="B74:M74"/>
    <mergeCell ref="B75:B76"/>
    <mergeCell ref="C75:C76"/>
    <mergeCell ref="D81:D82"/>
    <mergeCell ref="E81:E82"/>
    <mergeCell ref="F81:F82"/>
    <mergeCell ref="G81:G82"/>
    <mergeCell ref="F75:F76"/>
    <mergeCell ref="F77:F78"/>
    <mergeCell ref="E75:E76"/>
    <mergeCell ref="E77:E78"/>
    <mergeCell ref="D75:D76"/>
    <mergeCell ref="F62:F63"/>
    <mergeCell ref="D56:D57"/>
    <mergeCell ref="C56:C57"/>
    <mergeCell ref="D77:D78"/>
    <mergeCell ref="N65:N66"/>
    <mergeCell ref="F68:F69"/>
    <mergeCell ref="D68:D69"/>
    <mergeCell ref="E70:E71"/>
    <mergeCell ref="E72:E73"/>
    <mergeCell ref="D70:D71"/>
    <mergeCell ref="D72:D73"/>
    <mergeCell ref="E68:E69"/>
    <mergeCell ref="C72:C73"/>
    <mergeCell ref="B56:B57"/>
    <mergeCell ref="B46:B47"/>
    <mergeCell ref="C46:C47"/>
    <mergeCell ref="D46:D47"/>
    <mergeCell ref="E46:E47"/>
    <mergeCell ref="F46:F47"/>
    <mergeCell ref="B58:K58"/>
    <mergeCell ref="H65:K65"/>
    <mergeCell ref="B19:C19"/>
    <mergeCell ref="B25:C25"/>
    <mergeCell ref="B22:C22"/>
    <mergeCell ref="B21:C21"/>
    <mergeCell ref="B23:C23"/>
    <mergeCell ref="F65:F66"/>
    <mergeCell ref="G65:G66"/>
    <mergeCell ref="B59:B61"/>
    <mergeCell ref="C59:C61"/>
    <mergeCell ref="D59:D61"/>
    <mergeCell ref="E59:E61"/>
    <mergeCell ref="F59:F61"/>
    <mergeCell ref="B62:B63"/>
    <mergeCell ref="C62:C63"/>
    <mergeCell ref="D62:D63"/>
    <mergeCell ref="E62:E63"/>
  </mergeCells>
  <phoneticPr fontId="30" type="noConversion"/>
  <dataValidations disablePrompts="1" count="1">
    <dataValidation type="list" allowBlank="1" showInputMessage="1" showErrorMessage="1" sqref="F49:F50 P66" xr:uid="{EB2C71E5-9F06-45D6-BDCB-371D66A15786}">
      <formula1>"Not applicable,Legal prohibitions,Confidentiality constraints,Information unavailable/incomplete"</formula1>
    </dataValidation>
  </dataValidations>
  <pageMargins left="0.7" right="0.7" top="0.75" bottom="0.75" header="0.3" footer="0.3"/>
  <pageSetup paperSize="5" scale="41" fitToHeight="0" orientation="landscape"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08D4D-7B49-4E40-BACE-19D19AA53A31}">
  <sheetPr>
    <tabColor rgb="FFE0D5BE"/>
    <pageSetUpPr fitToPage="1"/>
  </sheetPr>
  <dimension ref="A1:R137"/>
  <sheetViews>
    <sheetView zoomScale="85" zoomScaleNormal="85" workbookViewId="0">
      <selection activeCell="S25" sqref="S25"/>
    </sheetView>
  </sheetViews>
  <sheetFormatPr defaultColWidth="9.1796875" defaultRowHeight="14" x14ac:dyDescent="0.3"/>
  <cols>
    <col min="1" max="1" width="3.453125" style="4" customWidth="1"/>
    <col min="2" max="2" width="20.453125" style="4" customWidth="1"/>
    <col min="3" max="3" width="54.453125" style="4" customWidth="1"/>
    <col min="4" max="5" width="14.453125" style="4" customWidth="1"/>
    <col min="6" max="6" width="16.1796875" style="4" customWidth="1"/>
    <col min="7" max="7" width="15" style="4" customWidth="1"/>
    <col min="8" max="11" width="14.453125" style="4" customWidth="1"/>
    <col min="12" max="16384" width="9.1796875" style="4"/>
  </cols>
  <sheetData>
    <row r="1" spans="2:18" ht="78" customHeight="1" x14ac:dyDescent="0.3"/>
    <row r="2" spans="2:18" ht="50.5" customHeight="1" x14ac:dyDescent="0.5">
      <c r="B2" s="213" t="s">
        <v>1198</v>
      </c>
      <c r="C2" s="214"/>
      <c r="D2" s="214"/>
      <c r="E2" s="214"/>
      <c r="F2" s="214"/>
      <c r="G2" s="214"/>
      <c r="H2" s="214"/>
      <c r="I2" s="214"/>
      <c r="J2" s="214"/>
      <c r="K2" s="214"/>
    </row>
    <row r="3" spans="2:18" ht="40.5" customHeight="1" x14ac:dyDescent="0.3">
      <c r="B3" s="215" t="s">
        <v>25</v>
      </c>
      <c r="C3" s="159"/>
      <c r="D3" s="159"/>
      <c r="E3" s="159"/>
      <c r="F3" s="159"/>
      <c r="G3" s="159"/>
      <c r="H3" s="159"/>
      <c r="I3" s="159"/>
      <c r="J3" s="159"/>
      <c r="K3" s="159"/>
    </row>
    <row r="4" spans="2:18" ht="16.5" customHeight="1" x14ac:dyDescent="0.3">
      <c r="B4" s="15"/>
      <c r="C4" s="14"/>
      <c r="D4" s="16"/>
      <c r="E4" s="16"/>
      <c r="F4" s="16"/>
      <c r="G4" s="16"/>
      <c r="H4" s="16"/>
      <c r="I4" s="16"/>
    </row>
    <row r="5" spans="2:18" s="206" customFormat="1" ht="49" customHeight="1" x14ac:dyDescent="0.25">
      <c r="B5" s="253" t="s">
        <v>631</v>
      </c>
      <c r="C5" s="246"/>
      <c r="D5" s="246"/>
      <c r="E5" s="246"/>
      <c r="F5" s="246"/>
      <c r="G5" s="246"/>
      <c r="H5" s="246"/>
      <c r="I5" s="246"/>
      <c r="J5" s="246"/>
      <c r="K5" s="246"/>
      <c r="L5" s="246"/>
      <c r="M5" s="246"/>
      <c r="N5" s="248"/>
      <c r="P5" s="246"/>
      <c r="Q5" s="246"/>
      <c r="R5" s="246"/>
    </row>
    <row r="6" spans="2:18" ht="14.5" customHeight="1" x14ac:dyDescent="0.3">
      <c r="B6" s="848" t="s">
        <v>1142</v>
      </c>
      <c r="C6" s="1317"/>
      <c r="D6" s="1317"/>
      <c r="E6" s="795" t="s">
        <v>69</v>
      </c>
      <c r="F6" s="796"/>
      <c r="G6" s="797"/>
      <c r="H6" s="795" t="s">
        <v>117</v>
      </c>
      <c r="I6" s="796"/>
      <c r="J6" s="796"/>
      <c r="K6" s="825"/>
      <c r="O6" s="306" t="s">
        <v>91</v>
      </c>
      <c r="P6" s="306" t="s">
        <v>64</v>
      </c>
      <c r="Q6" s="306" t="s">
        <v>139</v>
      </c>
      <c r="R6" s="306" t="s">
        <v>66</v>
      </c>
    </row>
    <row r="7" spans="2:18" ht="25" customHeight="1" x14ac:dyDescent="0.3">
      <c r="B7" s="920"/>
      <c r="C7" s="921"/>
      <c r="D7" s="1318"/>
      <c r="E7" s="459" t="s">
        <v>108</v>
      </c>
      <c r="F7" s="438" t="s">
        <v>109</v>
      </c>
      <c r="G7" s="438" t="s">
        <v>115</v>
      </c>
      <c r="H7" s="438" t="s">
        <v>108</v>
      </c>
      <c r="I7" s="438" t="s">
        <v>109</v>
      </c>
      <c r="J7" s="438" t="s">
        <v>264</v>
      </c>
      <c r="K7" s="438" t="s">
        <v>115</v>
      </c>
      <c r="O7" s="306"/>
      <c r="P7" s="306"/>
      <c r="Q7" s="306"/>
      <c r="R7" s="306"/>
    </row>
    <row r="8" spans="2:18" ht="25" customHeight="1" x14ac:dyDescent="0.3">
      <c r="B8" s="717" t="s">
        <v>632</v>
      </c>
      <c r="C8" s="717"/>
      <c r="D8" s="717"/>
      <c r="E8" s="498">
        <v>443982.12</v>
      </c>
      <c r="F8" s="428">
        <v>115987</v>
      </c>
      <c r="G8" s="428">
        <v>558856</v>
      </c>
      <c r="H8" s="428">
        <v>292352.56</v>
      </c>
      <c r="I8" s="429">
        <v>379127</v>
      </c>
      <c r="J8" s="429">
        <v>57403</v>
      </c>
      <c r="K8" s="497">
        <v>261720</v>
      </c>
      <c r="O8" s="232"/>
      <c r="R8" s="290"/>
    </row>
    <row r="9" spans="2:18" ht="25" customHeight="1" x14ac:dyDescent="0.3">
      <c r="B9" s="1199" t="s">
        <v>1170</v>
      </c>
      <c r="C9" s="1200"/>
      <c r="D9" s="1316"/>
      <c r="E9" s="1319">
        <f>SUM(E8:G8)</f>
        <v>1118825.1200000001</v>
      </c>
      <c r="F9" s="1320"/>
      <c r="G9" s="1321"/>
      <c r="H9" s="1319">
        <f>SUM(H8:K8)</f>
        <v>990602.56</v>
      </c>
      <c r="I9" s="1320"/>
      <c r="J9" s="1320"/>
      <c r="K9" s="1321"/>
      <c r="O9" s="306"/>
      <c r="P9" s="306"/>
      <c r="Q9" s="306"/>
      <c r="R9" s="306"/>
    </row>
    <row r="10" spans="2:18" s="206" customFormat="1" ht="49" customHeight="1" x14ac:dyDescent="0.25">
      <c r="B10" s="1315" t="s">
        <v>633</v>
      </c>
      <c r="C10" s="1315"/>
      <c r="D10" s="1315"/>
      <c r="E10" s="1315"/>
      <c r="F10" s="1315"/>
      <c r="G10" s="1315"/>
      <c r="H10" s="1315"/>
      <c r="I10" s="1315"/>
      <c r="J10" s="1322"/>
      <c r="K10" s="1322"/>
    </row>
    <row r="11" spans="2:18" ht="18.649999999999999" customHeight="1" x14ac:dyDescent="0.3">
      <c r="B11" s="1222" t="s">
        <v>155</v>
      </c>
      <c r="C11" s="1108"/>
      <c r="D11" s="1108"/>
      <c r="E11" s="1223"/>
      <c r="F11" s="430" t="s">
        <v>68</v>
      </c>
      <c r="G11" s="431"/>
      <c r="H11" s="431"/>
      <c r="I11" s="431"/>
      <c r="J11" s="431"/>
      <c r="K11" s="419"/>
      <c r="L11" s="310"/>
      <c r="O11" s="306" t="s">
        <v>91</v>
      </c>
      <c r="P11" s="306" t="s">
        <v>64</v>
      </c>
      <c r="Q11" s="306" t="s">
        <v>139</v>
      </c>
      <c r="R11" s="306" t="s">
        <v>66</v>
      </c>
    </row>
    <row r="12" spans="2:18" s="206" customFormat="1" ht="25" customHeight="1" x14ac:dyDescent="0.25">
      <c r="B12" s="874" t="s">
        <v>634</v>
      </c>
      <c r="C12" s="1224"/>
      <c r="D12" s="1224"/>
      <c r="E12" s="875"/>
      <c r="F12" s="1323" t="s">
        <v>103</v>
      </c>
      <c r="G12" s="1324"/>
      <c r="H12" s="1324"/>
      <c r="I12" s="1324"/>
      <c r="J12" s="1324"/>
      <c r="K12" s="1325"/>
      <c r="Q12" s="246"/>
      <c r="R12" s="246"/>
    </row>
    <row r="13" spans="2:18" s="206" customFormat="1" ht="25" customHeight="1" x14ac:dyDescent="0.25">
      <c r="B13" s="1255" t="s">
        <v>1348</v>
      </c>
      <c r="C13" s="1255"/>
      <c r="D13" s="1255"/>
      <c r="E13" s="1255"/>
      <c r="F13" s="1042" t="s">
        <v>1404</v>
      </c>
      <c r="G13" s="1043"/>
      <c r="H13" s="1043"/>
      <c r="I13" s="1043"/>
      <c r="J13" s="1043"/>
      <c r="K13" s="1044"/>
      <c r="Q13" s="246"/>
      <c r="R13" s="246"/>
    </row>
    <row r="14" spans="2:18" s="206" customFormat="1" ht="37" customHeight="1" x14ac:dyDescent="0.25">
      <c r="B14" s="1255" t="s">
        <v>1347</v>
      </c>
      <c r="C14" s="1255"/>
      <c r="D14" s="1255"/>
      <c r="E14" s="1255"/>
      <c r="F14" s="1042" t="s">
        <v>1405</v>
      </c>
      <c r="G14" s="1043"/>
      <c r="H14" s="1043"/>
      <c r="I14" s="1043"/>
      <c r="J14" s="1043"/>
      <c r="K14" s="1044"/>
      <c r="Q14" s="246"/>
      <c r="R14" s="246"/>
    </row>
    <row r="15" spans="2:18" s="206" customFormat="1" ht="25" customHeight="1" x14ac:dyDescent="0.25">
      <c r="B15" s="1255" t="s">
        <v>1346</v>
      </c>
      <c r="C15" s="1255"/>
      <c r="D15" s="1255"/>
      <c r="E15" s="1255"/>
      <c r="F15" s="1042" t="s">
        <v>1406</v>
      </c>
      <c r="G15" s="1043"/>
      <c r="H15" s="1043"/>
      <c r="I15" s="1043"/>
      <c r="J15" s="1043"/>
      <c r="K15" s="1044"/>
      <c r="Q15" s="246"/>
      <c r="R15" s="246"/>
    </row>
    <row r="16" spans="2:18" s="206" customFormat="1" ht="39" customHeight="1" x14ac:dyDescent="0.25">
      <c r="B16" s="874" t="s">
        <v>635</v>
      </c>
      <c r="C16" s="1224"/>
      <c r="D16" s="1224"/>
      <c r="E16" s="875"/>
      <c r="F16" s="768" t="s">
        <v>1349</v>
      </c>
      <c r="G16" s="769"/>
      <c r="H16" s="769"/>
      <c r="I16" s="769"/>
      <c r="J16" s="769"/>
      <c r="K16" s="770"/>
      <c r="Q16" s="246"/>
      <c r="R16" s="246"/>
    </row>
    <row r="17" spans="2:18" ht="25" customHeight="1" x14ac:dyDescent="0.3">
      <c r="B17" s="717" t="s">
        <v>636</v>
      </c>
      <c r="C17" s="717"/>
      <c r="D17" s="717"/>
      <c r="E17" s="717"/>
      <c r="F17" s="1306" t="s">
        <v>108</v>
      </c>
      <c r="G17" s="1307"/>
      <c r="H17" s="1306" t="s">
        <v>109</v>
      </c>
      <c r="I17" s="1307"/>
      <c r="J17" s="1306" t="s">
        <v>115</v>
      </c>
      <c r="K17" s="1307"/>
      <c r="L17" s="310"/>
      <c r="O17" s="306"/>
      <c r="P17" s="306"/>
      <c r="Q17" s="306"/>
      <c r="R17" s="306"/>
    </row>
    <row r="18" spans="2:18" ht="25" customHeight="1" x14ac:dyDescent="0.3">
      <c r="B18" s="1326" t="s">
        <v>637</v>
      </c>
      <c r="C18" s="1326"/>
      <c r="D18" s="1326"/>
      <c r="E18" s="1326"/>
      <c r="F18" s="1308">
        <v>7.0000000000000007E-2</v>
      </c>
      <c r="G18" s="1309"/>
      <c r="H18" s="1308">
        <v>7.0000000000000007E-2</v>
      </c>
      <c r="I18" s="1309"/>
      <c r="J18" s="1308">
        <v>0.09</v>
      </c>
      <c r="K18" s="1309"/>
      <c r="L18" s="333"/>
      <c r="O18" s="232"/>
      <c r="R18" s="290"/>
    </row>
    <row r="19" spans="2:18" ht="35.5" customHeight="1" x14ac:dyDescent="0.3">
      <c r="B19" s="1326" t="s">
        <v>638</v>
      </c>
      <c r="C19" s="1326"/>
      <c r="D19" s="1326"/>
      <c r="E19" s="1326"/>
      <c r="F19" s="1308">
        <v>0.83</v>
      </c>
      <c r="G19" s="1309"/>
      <c r="H19" s="1308">
        <v>0.81</v>
      </c>
      <c r="I19" s="1309"/>
      <c r="J19" s="1308">
        <v>0.94</v>
      </c>
      <c r="K19" s="1309"/>
      <c r="L19" s="333"/>
      <c r="O19" s="232"/>
      <c r="R19" s="290"/>
    </row>
    <row r="20" spans="2:18" s="206" customFormat="1" ht="25" customHeight="1" x14ac:dyDescent="0.25">
      <c r="B20" s="874" t="s">
        <v>639</v>
      </c>
      <c r="C20" s="1224"/>
      <c r="D20" s="1224"/>
      <c r="E20" s="875"/>
      <c r="F20" s="1042" t="s">
        <v>1350</v>
      </c>
      <c r="G20" s="1043"/>
      <c r="H20" s="1043"/>
      <c r="I20" s="1043"/>
      <c r="J20" s="1043"/>
      <c r="K20" s="1044"/>
      <c r="Q20" s="246"/>
      <c r="R20" s="246"/>
    </row>
    <row r="21" spans="2:18" s="206" customFormat="1" ht="49" customHeight="1" x14ac:dyDescent="0.25">
      <c r="B21" s="1315" t="s">
        <v>640</v>
      </c>
      <c r="C21" s="1315"/>
      <c r="D21" s="1315"/>
      <c r="E21" s="1315"/>
      <c r="F21" s="1315"/>
      <c r="G21" s="1315"/>
      <c r="H21" s="1315"/>
      <c r="I21" s="1315"/>
      <c r="J21" s="1315"/>
      <c r="K21" s="1315"/>
    </row>
    <row r="22" spans="2:18" ht="18.649999999999999" customHeight="1" x14ac:dyDescent="0.3">
      <c r="B22" s="1136" t="s">
        <v>155</v>
      </c>
      <c r="C22" s="1256"/>
      <c r="D22" s="430" t="s">
        <v>68</v>
      </c>
      <c r="E22" s="431"/>
      <c r="F22" s="431"/>
      <c r="G22" s="431"/>
      <c r="H22" s="431"/>
      <c r="I22" s="431"/>
      <c r="J22" s="431"/>
      <c r="K22" s="419"/>
      <c r="L22" s="310"/>
      <c r="O22" s="306" t="s">
        <v>91</v>
      </c>
      <c r="P22" s="306" t="s">
        <v>64</v>
      </c>
      <c r="Q22" s="306" t="s">
        <v>139</v>
      </c>
      <c r="R22" s="306" t="s">
        <v>66</v>
      </c>
    </row>
    <row r="23" spans="2:18" s="206" customFormat="1" ht="19.5" customHeight="1" x14ac:dyDescent="0.25">
      <c r="B23" s="1225" t="s">
        <v>641</v>
      </c>
      <c r="C23" s="1240"/>
      <c r="D23" s="1069" t="s">
        <v>108</v>
      </c>
      <c r="E23" s="1069"/>
      <c r="F23" s="1069"/>
      <c r="G23" s="1069"/>
      <c r="H23" s="1069" t="s">
        <v>109</v>
      </c>
      <c r="I23" s="1069"/>
      <c r="J23" s="1069"/>
      <c r="K23" s="1069"/>
      <c r="L23" s="413"/>
      <c r="Q23" s="246"/>
      <c r="R23" s="246"/>
    </row>
    <row r="24" spans="2:18" s="206" customFormat="1" ht="119.5" customHeight="1" x14ac:dyDescent="0.25">
      <c r="B24" s="1241"/>
      <c r="C24" s="1242"/>
      <c r="D24" s="1314" t="s">
        <v>1582</v>
      </c>
      <c r="E24" s="706"/>
      <c r="F24" s="706"/>
      <c r="G24" s="706"/>
      <c r="H24" s="706" t="s">
        <v>1583</v>
      </c>
      <c r="I24" s="706"/>
      <c r="J24" s="706"/>
      <c r="K24" s="706"/>
      <c r="L24" s="231"/>
      <c r="Q24" s="246"/>
      <c r="R24" s="246"/>
    </row>
    <row r="25" spans="2:18" s="206" customFormat="1" ht="49.5" customHeight="1" x14ac:dyDescent="0.25">
      <c r="B25" s="707" t="s">
        <v>642</v>
      </c>
      <c r="C25" s="707"/>
      <c r="D25" s="1186" t="s">
        <v>1289</v>
      </c>
      <c r="E25" s="1186"/>
      <c r="F25" s="1186"/>
      <c r="G25" s="1186"/>
      <c r="H25" s="1186"/>
      <c r="I25" s="1186"/>
      <c r="J25" s="1186"/>
      <c r="K25" s="1186"/>
      <c r="Q25" s="246"/>
      <c r="R25" s="246"/>
    </row>
    <row r="26" spans="2:18" s="206" customFormat="1" ht="49" customHeight="1" x14ac:dyDescent="0.25">
      <c r="B26" s="694" t="s">
        <v>643</v>
      </c>
      <c r="C26" s="694"/>
      <c r="D26" s="694"/>
      <c r="E26" s="694"/>
      <c r="F26" s="694"/>
      <c r="G26" s="694"/>
      <c r="H26" s="694"/>
      <c r="I26" s="694"/>
      <c r="J26" s="1254"/>
      <c r="K26" s="1254"/>
    </row>
    <row r="27" spans="2:18" ht="18.649999999999999" customHeight="1" x14ac:dyDescent="0.3">
      <c r="B27" s="1136" t="s">
        <v>155</v>
      </c>
      <c r="C27" s="1256"/>
      <c r="D27" s="430" t="s">
        <v>68</v>
      </c>
      <c r="E27" s="431"/>
      <c r="F27" s="431"/>
      <c r="G27" s="431"/>
      <c r="H27" s="431"/>
      <c r="I27" s="431"/>
      <c r="J27" s="431"/>
      <c r="K27" s="419"/>
      <c r="L27" s="310"/>
      <c r="O27" s="306" t="s">
        <v>91</v>
      </c>
      <c r="P27" s="306" t="s">
        <v>64</v>
      </c>
      <c r="Q27" s="306" t="s">
        <v>139</v>
      </c>
      <c r="R27" s="306" t="s">
        <v>66</v>
      </c>
    </row>
    <row r="28" spans="2:18" s="206" customFormat="1" ht="19.5" customHeight="1" x14ac:dyDescent="0.25">
      <c r="B28" s="707" t="s">
        <v>644</v>
      </c>
      <c r="C28" s="707"/>
      <c r="D28" s="1069" t="s">
        <v>108</v>
      </c>
      <c r="E28" s="1069"/>
      <c r="F28" s="1069"/>
      <c r="G28" s="1069"/>
      <c r="H28" s="1069" t="s">
        <v>109</v>
      </c>
      <c r="I28" s="1069"/>
      <c r="J28" s="1069"/>
      <c r="K28" s="1069"/>
      <c r="L28" s="413"/>
      <c r="Q28" s="246"/>
      <c r="R28" s="246"/>
    </row>
    <row r="29" spans="2:18" s="206" customFormat="1" ht="34" customHeight="1" x14ac:dyDescent="0.25">
      <c r="B29" s="707"/>
      <c r="C29" s="707"/>
      <c r="D29" s="1003" t="s">
        <v>1283</v>
      </c>
      <c r="E29" s="1003"/>
      <c r="F29" s="1003"/>
      <c r="G29" s="1003"/>
      <c r="H29" s="1003" t="s">
        <v>1284</v>
      </c>
      <c r="I29" s="1003"/>
      <c r="J29" s="1003"/>
      <c r="K29" s="1003"/>
      <c r="L29" s="353"/>
      <c r="Q29" s="246"/>
      <c r="R29" s="246"/>
    </row>
    <row r="30" spans="2:18" s="206" customFormat="1" ht="74.150000000000006" customHeight="1" x14ac:dyDescent="0.25">
      <c r="B30" s="1255" t="s">
        <v>645</v>
      </c>
      <c r="C30" s="1255"/>
      <c r="D30" s="1003" t="s">
        <v>1584</v>
      </c>
      <c r="E30" s="1003"/>
      <c r="F30" s="1003"/>
      <c r="G30" s="1003"/>
      <c r="H30" s="1003" t="s">
        <v>1585</v>
      </c>
      <c r="I30" s="1003"/>
      <c r="J30" s="1003"/>
      <c r="K30" s="1003"/>
      <c r="L30" s="231"/>
      <c r="Q30" s="246"/>
      <c r="R30" s="246"/>
    </row>
    <row r="31" spans="2:18" s="206" customFormat="1" ht="26.5" customHeight="1" x14ac:dyDescent="0.25">
      <c r="B31" s="1255" t="s">
        <v>646</v>
      </c>
      <c r="C31" s="1255"/>
      <c r="D31" s="721" t="s">
        <v>1586</v>
      </c>
      <c r="E31" s="721"/>
      <c r="F31" s="721"/>
      <c r="G31" s="721"/>
      <c r="H31" s="721" t="s">
        <v>647</v>
      </c>
      <c r="I31" s="721"/>
      <c r="J31" s="721"/>
      <c r="K31" s="721"/>
      <c r="L31" s="231"/>
      <c r="Q31" s="246"/>
      <c r="R31" s="246"/>
    </row>
    <row r="32" spans="2:18" s="206" customFormat="1" ht="49" customHeight="1" x14ac:dyDescent="0.25">
      <c r="B32" s="1254" t="s">
        <v>1587</v>
      </c>
      <c r="C32" s="1254"/>
      <c r="D32" s="1254"/>
      <c r="E32" s="1254"/>
      <c r="F32" s="1254"/>
      <c r="G32" s="1254"/>
      <c r="H32" s="1254"/>
      <c r="I32" s="1254"/>
      <c r="J32" s="1254"/>
      <c r="K32" s="1254"/>
    </row>
    <row r="33" spans="2:18" ht="18.649999999999999" customHeight="1" x14ac:dyDescent="0.3">
      <c r="B33" s="1136" t="s">
        <v>155</v>
      </c>
      <c r="C33" s="1256"/>
      <c r="D33" s="430" t="s">
        <v>68</v>
      </c>
      <c r="E33" s="431"/>
      <c r="F33" s="431"/>
      <c r="G33" s="431"/>
      <c r="H33" s="431"/>
      <c r="I33" s="431"/>
      <c r="J33" s="431"/>
      <c r="K33" s="419"/>
      <c r="L33" s="310"/>
      <c r="O33" s="306" t="s">
        <v>91</v>
      </c>
      <c r="P33" s="306" t="s">
        <v>64</v>
      </c>
      <c r="Q33" s="306" t="s">
        <v>139</v>
      </c>
      <c r="R33" s="306" t="s">
        <v>66</v>
      </c>
    </row>
    <row r="34" spans="2:18" s="206" customFormat="1" ht="34" customHeight="1" x14ac:dyDescent="0.25">
      <c r="B34" s="739" t="s">
        <v>648</v>
      </c>
      <c r="C34" s="739"/>
      <c r="D34" s="1003" t="s">
        <v>649</v>
      </c>
      <c r="E34" s="1003"/>
      <c r="F34" s="1003"/>
      <c r="G34" s="1003"/>
      <c r="H34" s="1003"/>
      <c r="I34" s="1003"/>
      <c r="J34" s="1003"/>
      <c r="K34" s="1003"/>
      <c r="Q34" s="246"/>
      <c r="R34" s="246"/>
    </row>
    <row r="35" spans="2:18" s="206" customFormat="1" ht="49" customHeight="1" x14ac:dyDescent="0.25">
      <c r="B35" s="1254" t="s">
        <v>650</v>
      </c>
      <c r="C35" s="1254"/>
      <c r="D35" s="1254"/>
      <c r="E35" s="1254"/>
      <c r="F35" s="1254"/>
      <c r="G35" s="1254"/>
      <c r="H35" s="1254"/>
      <c r="I35" s="1254"/>
      <c r="J35" s="1254"/>
      <c r="K35" s="1254"/>
    </row>
    <row r="36" spans="2:18" ht="25" customHeight="1" x14ac:dyDescent="0.3">
      <c r="B36" s="1136" t="s">
        <v>155</v>
      </c>
      <c r="C36" s="1256"/>
      <c r="D36" s="430" t="s">
        <v>68</v>
      </c>
      <c r="E36" s="431"/>
      <c r="F36" s="431"/>
      <c r="G36" s="431"/>
      <c r="H36" s="431"/>
      <c r="I36" s="431"/>
      <c r="J36" s="431"/>
      <c r="K36" s="419"/>
      <c r="L36" s="310"/>
      <c r="O36" s="306" t="s">
        <v>91</v>
      </c>
      <c r="P36" s="306" t="s">
        <v>64</v>
      </c>
      <c r="Q36" s="306" t="s">
        <v>139</v>
      </c>
      <c r="R36" s="306" t="s">
        <v>66</v>
      </c>
    </row>
    <row r="37" spans="2:18" s="206" customFormat="1" ht="25" customHeight="1" x14ac:dyDescent="0.25">
      <c r="B37" s="707" t="s">
        <v>1171</v>
      </c>
      <c r="C37" s="707"/>
      <c r="D37" s="721" t="s">
        <v>651</v>
      </c>
      <c r="E37" s="721"/>
      <c r="F37" s="721"/>
      <c r="G37" s="721"/>
      <c r="H37" s="721"/>
      <c r="I37" s="721"/>
      <c r="J37" s="721"/>
      <c r="K37" s="721"/>
      <c r="Q37" s="246"/>
      <c r="R37" s="246"/>
    </row>
    <row r="38" spans="2:18" s="206" customFormat="1" ht="25" customHeight="1" x14ac:dyDescent="0.25">
      <c r="B38" s="707" t="s">
        <v>1172</v>
      </c>
      <c r="C38" s="707"/>
      <c r="D38" s="721" t="s">
        <v>651</v>
      </c>
      <c r="E38" s="721"/>
      <c r="F38" s="721"/>
      <c r="G38" s="721"/>
      <c r="H38" s="721"/>
      <c r="I38" s="721"/>
      <c r="J38" s="721"/>
      <c r="K38" s="721"/>
      <c r="Q38" s="246"/>
      <c r="R38" s="246"/>
    </row>
    <row r="39" spans="2:18" s="206" customFormat="1" ht="49" customHeight="1" x14ac:dyDescent="0.25">
      <c r="B39" s="1254" t="s">
        <v>652</v>
      </c>
      <c r="C39" s="1254"/>
      <c r="D39" s="1254"/>
      <c r="E39" s="1254"/>
      <c r="F39" s="1254"/>
      <c r="G39" s="1254"/>
      <c r="H39" s="1254"/>
      <c r="I39" s="1254"/>
      <c r="J39" s="1254"/>
      <c r="K39" s="1254"/>
    </row>
    <row r="40" spans="2:18" ht="25" customHeight="1" x14ac:dyDescent="0.3">
      <c r="B40" s="1136" t="s">
        <v>155</v>
      </c>
      <c r="C40" s="1256"/>
      <c r="D40" s="430" t="s">
        <v>68</v>
      </c>
      <c r="E40" s="431"/>
      <c r="F40" s="431"/>
      <c r="G40" s="431"/>
      <c r="H40" s="431"/>
      <c r="I40" s="431"/>
      <c r="J40" s="431"/>
      <c r="K40" s="419"/>
      <c r="L40" s="310"/>
      <c r="O40" s="306" t="s">
        <v>91</v>
      </c>
      <c r="P40" s="306" t="s">
        <v>64</v>
      </c>
      <c r="Q40" s="306" t="s">
        <v>139</v>
      </c>
      <c r="R40" s="306" t="s">
        <v>66</v>
      </c>
    </row>
    <row r="41" spans="2:18" s="206" customFormat="1" ht="25" customHeight="1" x14ac:dyDescent="0.25">
      <c r="B41" s="707" t="s">
        <v>1173</v>
      </c>
      <c r="C41" s="707"/>
      <c r="D41" s="721" t="s">
        <v>653</v>
      </c>
      <c r="E41" s="721"/>
      <c r="F41" s="721"/>
      <c r="G41" s="721"/>
      <c r="H41" s="721"/>
      <c r="I41" s="721"/>
      <c r="J41" s="721"/>
      <c r="K41" s="721"/>
      <c r="Q41" s="246"/>
      <c r="R41" s="246"/>
    </row>
    <row r="42" spans="2:18" s="206" customFormat="1" ht="25" customHeight="1" x14ac:dyDescent="0.25">
      <c r="B42" s="707" t="s">
        <v>1174</v>
      </c>
      <c r="C42" s="707"/>
      <c r="D42" s="721" t="s">
        <v>653</v>
      </c>
      <c r="E42" s="721"/>
      <c r="F42" s="721"/>
      <c r="G42" s="721"/>
      <c r="H42" s="721"/>
      <c r="I42" s="721"/>
      <c r="J42" s="721"/>
      <c r="K42" s="721"/>
      <c r="Q42" s="246"/>
      <c r="R42" s="246"/>
    </row>
    <row r="43" spans="2:18" s="206" customFormat="1" ht="49" customHeight="1" x14ac:dyDescent="0.25">
      <c r="B43" s="253" t="s">
        <v>1588</v>
      </c>
      <c r="C43" s="246"/>
      <c r="D43" s="246"/>
      <c r="E43" s="246"/>
      <c r="F43" s="246"/>
      <c r="G43" s="246"/>
      <c r="H43" s="246"/>
      <c r="I43" s="246"/>
      <c r="J43" s="246"/>
      <c r="K43" s="246"/>
      <c r="L43" s="246"/>
      <c r="M43" s="246"/>
      <c r="N43" s="248"/>
      <c r="P43" s="246"/>
      <c r="Q43" s="246"/>
      <c r="R43" s="246"/>
    </row>
    <row r="44" spans="2:18" ht="25" customHeight="1" x14ac:dyDescent="0.3">
      <c r="B44" s="1136" t="s">
        <v>1589</v>
      </c>
      <c r="C44" s="1256"/>
      <c r="D44" s="644" t="s">
        <v>279</v>
      </c>
      <c r="E44" s="570"/>
      <c r="F44" s="570"/>
      <c r="G44" s="570"/>
      <c r="H44" s="570"/>
      <c r="I44" s="570"/>
      <c r="J44" s="570"/>
      <c r="K44" s="571"/>
      <c r="R44" s="290"/>
    </row>
    <row r="45" spans="2:18" s="206" customFormat="1" ht="25" customHeight="1" x14ac:dyDescent="0.25">
      <c r="B45" s="1225" t="s">
        <v>655</v>
      </c>
      <c r="C45" s="1240"/>
      <c r="D45" s="1310" t="s">
        <v>108</v>
      </c>
      <c r="E45" s="1311"/>
      <c r="F45" s="1311"/>
      <c r="G45" s="1312"/>
      <c r="H45" s="798" t="s">
        <v>109</v>
      </c>
      <c r="I45" s="799"/>
      <c r="J45" s="799"/>
      <c r="K45" s="800"/>
      <c r="L45" s="413"/>
      <c r="R45" s="246"/>
    </row>
    <row r="46" spans="2:18" s="206" customFormat="1" ht="25" customHeight="1" x14ac:dyDescent="0.25">
      <c r="B46" s="1241"/>
      <c r="C46" s="1242"/>
      <c r="D46" s="768" t="s">
        <v>1197</v>
      </c>
      <c r="E46" s="769"/>
      <c r="F46" s="769"/>
      <c r="G46" s="769"/>
      <c r="H46" s="769"/>
      <c r="I46" s="769"/>
      <c r="J46" s="769"/>
      <c r="K46" s="770"/>
      <c r="L46" s="353"/>
      <c r="R46" s="246"/>
    </row>
    <row r="47" spans="2:18" s="206" customFormat="1" ht="35.5" customHeight="1" x14ac:dyDescent="0.25">
      <c r="B47" s="707" t="s">
        <v>656</v>
      </c>
      <c r="C47" s="707"/>
      <c r="D47" s="801" t="s">
        <v>1590</v>
      </c>
      <c r="E47" s="802"/>
      <c r="F47" s="802"/>
      <c r="G47" s="802"/>
      <c r="H47" s="802"/>
      <c r="I47" s="802"/>
      <c r="J47" s="802"/>
      <c r="K47" s="803"/>
      <c r="L47" s="353"/>
      <c r="R47" s="246"/>
    </row>
    <row r="48" spans="2:18" s="206" customFormat="1" ht="49" customHeight="1" x14ac:dyDescent="0.25">
      <c r="B48" s="707" t="s">
        <v>659</v>
      </c>
      <c r="C48" s="707"/>
      <c r="D48" s="801" t="s">
        <v>1362</v>
      </c>
      <c r="E48" s="802"/>
      <c r="F48" s="802"/>
      <c r="G48" s="802"/>
      <c r="H48" s="802"/>
      <c r="I48" s="802"/>
      <c r="J48" s="802"/>
      <c r="K48" s="803"/>
      <c r="L48" s="353"/>
      <c r="R48" s="246"/>
    </row>
    <row r="49" spans="2:18" s="206" customFormat="1" ht="33.65" customHeight="1" x14ac:dyDescent="0.25">
      <c r="B49" s="717" t="s">
        <v>660</v>
      </c>
      <c r="C49" s="499" t="s">
        <v>1287</v>
      </c>
      <c r="D49" s="801" t="s">
        <v>1288</v>
      </c>
      <c r="E49" s="802"/>
      <c r="F49" s="802"/>
      <c r="G49" s="802"/>
      <c r="H49" s="802"/>
      <c r="I49" s="802"/>
      <c r="J49" s="802"/>
      <c r="K49" s="803"/>
      <c r="L49" s="353"/>
      <c r="R49" s="246"/>
    </row>
    <row r="50" spans="2:18" s="206" customFormat="1" ht="25" customHeight="1" x14ac:dyDescent="0.25">
      <c r="B50" s="717"/>
      <c r="C50" s="499" t="s">
        <v>663</v>
      </c>
      <c r="D50" s="768" t="s">
        <v>1591</v>
      </c>
      <c r="E50" s="769"/>
      <c r="F50" s="769"/>
      <c r="G50" s="769"/>
      <c r="H50" s="769"/>
      <c r="I50" s="769"/>
      <c r="J50" s="769"/>
      <c r="K50" s="770"/>
      <c r="L50" s="353"/>
      <c r="R50" s="246"/>
    </row>
    <row r="51" spans="2:18" s="206" customFormat="1" ht="50.5" customHeight="1" x14ac:dyDescent="0.25">
      <c r="B51" s="717"/>
      <c r="C51" s="499" t="s">
        <v>666</v>
      </c>
      <c r="D51" s="801" t="s">
        <v>667</v>
      </c>
      <c r="E51" s="802"/>
      <c r="F51" s="802"/>
      <c r="G51" s="802"/>
      <c r="H51" s="802"/>
      <c r="I51" s="802"/>
      <c r="J51" s="802"/>
      <c r="K51" s="803"/>
      <c r="L51" s="353"/>
      <c r="R51" s="246"/>
    </row>
    <row r="52" spans="2:18" s="206" customFormat="1" ht="73" customHeight="1" x14ac:dyDescent="0.25">
      <c r="B52" s="717"/>
      <c r="C52" s="499" t="s">
        <v>668</v>
      </c>
      <c r="D52" s="801" t="s">
        <v>1592</v>
      </c>
      <c r="E52" s="802"/>
      <c r="F52" s="802"/>
      <c r="G52" s="802"/>
      <c r="H52" s="802"/>
      <c r="I52" s="802"/>
      <c r="J52" s="802"/>
      <c r="K52" s="803"/>
      <c r="L52" s="353"/>
      <c r="R52" s="246"/>
    </row>
    <row r="53" spans="2:18" s="206" customFormat="1" ht="49" customHeight="1" x14ac:dyDescent="0.25">
      <c r="B53" s="253" t="s">
        <v>1593</v>
      </c>
      <c r="C53" s="246"/>
      <c r="D53" s="246"/>
      <c r="E53" s="246"/>
      <c r="F53" s="246"/>
      <c r="G53" s="246"/>
      <c r="H53" s="246"/>
      <c r="I53" s="246"/>
      <c r="J53" s="246"/>
      <c r="K53" s="246"/>
      <c r="L53" s="246"/>
      <c r="M53" s="246"/>
      <c r="N53" s="248"/>
      <c r="P53" s="246"/>
      <c r="Q53" s="246"/>
      <c r="R53" s="246"/>
    </row>
    <row r="54" spans="2:18" ht="25" customHeight="1" x14ac:dyDescent="0.3">
      <c r="B54" s="1136" t="s">
        <v>1427</v>
      </c>
      <c r="C54" s="1256"/>
      <c r="D54" s="644" t="s">
        <v>279</v>
      </c>
      <c r="E54" s="570"/>
      <c r="F54" s="570"/>
      <c r="G54" s="570"/>
      <c r="H54" s="570"/>
      <c r="I54" s="570"/>
      <c r="J54" s="570"/>
      <c r="K54" s="571"/>
      <c r="R54" s="290"/>
    </row>
    <row r="55" spans="2:18" s="206" customFormat="1" ht="32.15" customHeight="1" x14ac:dyDescent="0.25">
      <c r="B55" s="1313" t="s">
        <v>669</v>
      </c>
      <c r="C55" s="1313"/>
      <c r="D55" s="768" t="s">
        <v>1361</v>
      </c>
      <c r="E55" s="769"/>
      <c r="F55" s="769"/>
      <c r="G55" s="769"/>
      <c r="H55" s="769"/>
      <c r="I55" s="769"/>
      <c r="J55" s="769"/>
      <c r="K55" s="770"/>
      <c r="L55" s="353"/>
      <c r="R55" s="246"/>
    </row>
    <row r="56" spans="2:18" ht="14.5" customHeight="1" x14ac:dyDescent="0.3">
      <c r="B56" s="1257" t="s">
        <v>1428</v>
      </c>
      <c r="C56" s="1136"/>
      <c r="D56" s="1303" t="s">
        <v>69</v>
      </c>
      <c r="E56" s="1304"/>
      <c r="F56" s="1305"/>
      <c r="G56" s="1303" t="s">
        <v>117</v>
      </c>
      <c r="H56" s="1304"/>
      <c r="I56" s="1305"/>
      <c r="J56" s="604"/>
      <c r="K56" s="599"/>
      <c r="P56" s="306" t="s">
        <v>64</v>
      </c>
      <c r="Q56" s="306" t="s">
        <v>139</v>
      </c>
      <c r="R56" s="306" t="s">
        <v>66</v>
      </c>
    </row>
    <row r="57" spans="2:18" ht="30.65" customHeight="1" x14ac:dyDescent="0.3">
      <c r="B57" s="1257"/>
      <c r="C57" s="1136"/>
      <c r="D57" s="421" t="s">
        <v>108</v>
      </c>
      <c r="E57" s="421" t="s">
        <v>109</v>
      </c>
      <c r="F57" s="421" t="s">
        <v>103</v>
      </c>
      <c r="G57" s="421" t="s">
        <v>108</v>
      </c>
      <c r="H57" s="421" t="s">
        <v>109</v>
      </c>
      <c r="I57" s="466" t="s">
        <v>103</v>
      </c>
      <c r="J57" s="600"/>
      <c r="K57" s="601"/>
      <c r="P57" s="306"/>
      <c r="Q57" s="306"/>
      <c r="R57" s="306"/>
    </row>
    <row r="58" spans="2:18" ht="25" customHeight="1" x14ac:dyDescent="0.3">
      <c r="B58" s="1252" t="s">
        <v>1136</v>
      </c>
      <c r="C58" s="634" t="s">
        <v>1129</v>
      </c>
      <c r="D58" s="432">
        <v>57941892</v>
      </c>
      <c r="E58" s="432">
        <v>180788764</v>
      </c>
      <c r="F58" s="433">
        <f>SUM(D58:E58)</f>
        <v>238730656</v>
      </c>
      <c r="G58" s="433">
        <v>58767745</v>
      </c>
      <c r="H58" s="432">
        <v>189957771</v>
      </c>
      <c r="I58" s="633">
        <f>SUM(G58:H58)</f>
        <v>248725516</v>
      </c>
      <c r="J58" s="600"/>
      <c r="K58" s="601"/>
      <c r="R58" s="290"/>
    </row>
    <row r="59" spans="2:18" ht="25" customHeight="1" x14ac:dyDescent="0.3">
      <c r="B59" s="1253"/>
      <c r="C59" s="634" t="s">
        <v>1130</v>
      </c>
      <c r="D59" s="432">
        <v>24264381.09</v>
      </c>
      <c r="E59" s="432">
        <v>14532762</v>
      </c>
      <c r="F59" s="433">
        <f t="shared" ref="F59:F62" si="0">SUM(D59:E59)</f>
        <v>38797143.090000004</v>
      </c>
      <c r="G59" s="433">
        <v>94423307</v>
      </c>
      <c r="H59" s="432">
        <v>10357156</v>
      </c>
      <c r="I59" s="633">
        <f t="shared" ref="I59:I62" si="1">SUM(G59:H59)</f>
        <v>104780463</v>
      </c>
      <c r="J59" s="600"/>
      <c r="K59" s="601"/>
      <c r="R59" s="290"/>
    </row>
    <row r="60" spans="2:18" ht="25" customHeight="1" x14ac:dyDescent="0.3">
      <c r="B60" s="1253"/>
      <c r="C60" s="634" t="s">
        <v>1131</v>
      </c>
      <c r="D60" s="432">
        <v>101505025</v>
      </c>
      <c r="E60" s="433">
        <v>127601219</v>
      </c>
      <c r="F60" s="433">
        <f t="shared" si="0"/>
        <v>229106244</v>
      </c>
      <c r="G60" s="433">
        <v>92747728</v>
      </c>
      <c r="H60" s="432">
        <v>80498074</v>
      </c>
      <c r="I60" s="633">
        <f t="shared" si="1"/>
        <v>173245802</v>
      </c>
      <c r="J60" s="600"/>
      <c r="K60" s="601"/>
      <c r="R60" s="290"/>
    </row>
    <row r="61" spans="2:18" ht="25" customHeight="1" x14ac:dyDescent="0.3">
      <c r="B61" s="1253"/>
      <c r="C61" s="634" t="s">
        <v>1132</v>
      </c>
      <c r="D61" s="432">
        <v>139637933</v>
      </c>
      <c r="E61" s="432">
        <v>114889417</v>
      </c>
      <c r="F61" s="433">
        <f t="shared" si="0"/>
        <v>254527350</v>
      </c>
      <c r="G61" s="433">
        <v>99703253</v>
      </c>
      <c r="H61" s="432">
        <v>91317066</v>
      </c>
      <c r="I61" s="633">
        <f t="shared" si="1"/>
        <v>191020319</v>
      </c>
      <c r="J61" s="600"/>
      <c r="K61" s="601"/>
      <c r="R61" s="290"/>
    </row>
    <row r="62" spans="2:18" ht="25" customHeight="1" x14ac:dyDescent="0.3">
      <c r="B62" s="1253"/>
      <c r="C62" s="634" t="s">
        <v>1133</v>
      </c>
      <c r="D62" s="432">
        <v>21285333</v>
      </c>
      <c r="E62" s="432">
        <v>43246631</v>
      </c>
      <c r="F62" s="433">
        <f t="shared" si="0"/>
        <v>64531964</v>
      </c>
      <c r="G62" s="433">
        <v>20012169</v>
      </c>
      <c r="H62" s="432">
        <v>16210725</v>
      </c>
      <c r="I62" s="633">
        <f t="shared" si="1"/>
        <v>36222894</v>
      </c>
      <c r="J62" s="600"/>
      <c r="K62" s="601"/>
      <c r="R62" s="290"/>
    </row>
    <row r="63" spans="2:18" ht="25" customHeight="1" x14ac:dyDescent="0.3">
      <c r="B63" s="828"/>
      <c r="C63" s="634" t="s">
        <v>1134</v>
      </c>
      <c r="D63" s="432">
        <f t="shared" ref="D63:F63" si="2">SUM(D58:D62)</f>
        <v>344634564.09000003</v>
      </c>
      <c r="E63" s="432">
        <f t="shared" si="2"/>
        <v>481058793</v>
      </c>
      <c r="F63" s="433">
        <f t="shared" si="2"/>
        <v>825693357.09000003</v>
      </c>
      <c r="G63" s="433">
        <f>SUM(G58:G62)</f>
        <v>365654202</v>
      </c>
      <c r="H63" s="432">
        <f>SUM(H58:H62)</f>
        <v>388340792</v>
      </c>
      <c r="I63" s="633">
        <f>SUM(I58:I62)</f>
        <v>753994994</v>
      </c>
      <c r="J63" s="600"/>
      <c r="K63" s="601"/>
      <c r="R63" s="290"/>
    </row>
    <row r="64" spans="2:18" ht="25" customHeight="1" x14ac:dyDescent="0.3">
      <c r="B64" s="1252" t="s">
        <v>1135</v>
      </c>
      <c r="C64" s="634" t="s">
        <v>1137</v>
      </c>
      <c r="D64" s="434">
        <f>D58/$D$63</f>
        <v>0.16812559748031741</v>
      </c>
      <c r="E64" s="434">
        <f>E58/$E$63</f>
        <v>0.37581428014766588</v>
      </c>
      <c r="F64" s="330">
        <f>F58/$F$63</f>
        <v>0.28912749987642022</v>
      </c>
      <c r="G64" s="336">
        <f>G58/$G$63</f>
        <v>0.16071945756006928</v>
      </c>
      <c r="H64" s="335">
        <f>H58/$H$63</f>
        <v>0.48915224697795845</v>
      </c>
      <c r="I64" s="613">
        <f>I58/$I$63</f>
        <v>0.32987687979265284</v>
      </c>
      <c r="J64" s="600"/>
      <c r="K64" s="601"/>
      <c r="R64" s="290"/>
    </row>
    <row r="65" spans="2:18" ht="25" customHeight="1" x14ac:dyDescent="0.3">
      <c r="B65" s="1253"/>
      <c r="C65" s="634" t="s">
        <v>1138</v>
      </c>
      <c r="D65" s="434">
        <f>D59/$D$63</f>
        <v>7.0406115979891812E-2</v>
      </c>
      <c r="E65" s="434">
        <f>E59/$E$63</f>
        <v>3.0209949826236728E-2</v>
      </c>
      <c r="F65" s="330">
        <f>F59/$F$63</f>
        <v>4.6987350396923616E-2</v>
      </c>
      <c r="G65" s="336">
        <f>G59/$G$63</f>
        <v>0.25823115523775658</v>
      </c>
      <c r="H65" s="335">
        <f>H59/$H$63</f>
        <v>2.6670275730395071E-2</v>
      </c>
      <c r="I65" s="613">
        <f>I59/$I$63</f>
        <v>0.13896705393776129</v>
      </c>
      <c r="J65" s="600"/>
      <c r="K65" s="601"/>
      <c r="R65" s="290"/>
    </row>
    <row r="66" spans="2:18" ht="25" customHeight="1" x14ac:dyDescent="0.3">
      <c r="B66" s="1253"/>
      <c r="C66" s="634" t="s">
        <v>1139</v>
      </c>
      <c r="D66" s="434">
        <f>D60/$D$63</f>
        <v>0.29452943951812199</v>
      </c>
      <c r="E66" s="434">
        <f>E60/$E$63</f>
        <v>0.26525077777759276</v>
      </c>
      <c r="F66" s="330">
        <f>F60/$F$63</f>
        <v>0.27747134215472147</v>
      </c>
      <c r="G66" s="336">
        <f>G60/$G$63</f>
        <v>0.25364874105836199</v>
      </c>
      <c r="H66" s="335">
        <f>H60/$H$63</f>
        <v>0.20728719634480222</v>
      </c>
      <c r="I66" s="613">
        <f>I60/$I$63</f>
        <v>0.22977049367518745</v>
      </c>
      <c r="J66" s="600"/>
      <c r="K66" s="601"/>
      <c r="R66" s="290"/>
    </row>
    <row r="67" spans="2:18" ht="25" customHeight="1" x14ac:dyDescent="0.3">
      <c r="B67" s="1253"/>
      <c r="C67" s="634" t="s">
        <v>1140</v>
      </c>
      <c r="D67" s="434">
        <f>D61/$D$63</f>
        <v>0.40517680914771531</v>
      </c>
      <c r="E67" s="434">
        <f>E61/$E$63</f>
        <v>0.23882614489493387</v>
      </c>
      <c r="F67" s="330">
        <f>F61/$F$63</f>
        <v>0.30825892907390401</v>
      </c>
      <c r="G67" s="336">
        <f>G61/$G$63</f>
        <v>0.27267087990417788</v>
      </c>
      <c r="H67" s="335">
        <f>H61/$H$63</f>
        <v>0.23514672648656493</v>
      </c>
      <c r="I67" s="613">
        <f>I61/$I$63</f>
        <v>0.25334428016109611</v>
      </c>
      <c r="J67" s="600"/>
      <c r="K67" s="601"/>
      <c r="R67" s="290"/>
    </row>
    <row r="68" spans="2:18" ht="25" customHeight="1" x14ac:dyDescent="0.3">
      <c r="B68" s="828"/>
      <c r="C68" s="634" t="s">
        <v>1141</v>
      </c>
      <c r="D68" s="434">
        <f>D62/$D$63</f>
        <v>6.1762037873953395E-2</v>
      </c>
      <c r="E68" s="434">
        <f>E62/$E$63</f>
        <v>8.9898847353570774E-2</v>
      </c>
      <c r="F68" s="330">
        <f>F62/$F$63</f>
        <v>7.8154878498030669E-2</v>
      </c>
      <c r="G68" s="336">
        <f>G62/$G$63</f>
        <v>5.4729766239634242E-2</v>
      </c>
      <c r="H68" s="335">
        <f>H62/$H$63</f>
        <v>4.174355446027931E-2</v>
      </c>
      <c r="I68" s="613">
        <f>I62/$I$63</f>
        <v>4.8041292433302282E-2</v>
      </c>
      <c r="J68" s="602"/>
      <c r="K68" s="603"/>
      <c r="R68" s="290"/>
    </row>
    <row r="69" spans="2:18" s="206" customFormat="1" ht="49" customHeight="1" x14ac:dyDescent="0.25">
      <c r="B69" s="253" t="s">
        <v>1569</v>
      </c>
      <c r="C69" s="246"/>
      <c r="D69" s="246"/>
      <c r="E69" s="246"/>
      <c r="F69" s="246"/>
      <c r="G69" s="246"/>
      <c r="H69" s="246"/>
      <c r="I69" s="246"/>
      <c r="J69" s="246"/>
      <c r="K69" s="246"/>
      <c r="L69" s="246"/>
      <c r="M69" s="246"/>
      <c r="N69" s="248"/>
      <c r="P69" s="246"/>
      <c r="Q69" s="246"/>
      <c r="R69" s="246"/>
    </row>
    <row r="70" spans="2:18" ht="25" customHeight="1" x14ac:dyDescent="0.3">
      <c r="B70" s="1136" t="s">
        <v>1570</v>
      </c>
      <c r="C70" s="1256"/>
      <c r="D70" s="644" t="s">
        <v>279</v>
      </c>
      <c r="E70" s="570"/>
      <c r="F70" s="570"/>
      <c r="G70" s="570"/>
      <c r="H70" s="570"/>
      <c r="I70" s="570"/>
      <c r="J70" s="570"/>
      <c r="K70" s="571"/>
      <c r="R70" s="290"/>
    </row>
    <row r="71" spans="2:18" s="206" customFormat="1" ht="59.5" customHeight="1" x14ac:dyDescent="0.25">
      <c r="B71" s="707" t="s">
        <v>1441</v>
      </c>
      <c r="C71" s="707"/>
      <c r="D71" s="801" t="s">
        <v>1571</v>
      </c>
      <c r="E71" s="802"/>
      <c r="F71" s="802"/>
      <c r="G71" s="802"/>
      <c r="H71" s="802"/>
      <c r="I71" s="802"/>
      <c r="J71" s="802"/>
      <c r="K71" s="803"/>
      <c r="L71" s="353"/>
      <c r="R71" s="246"/>
    </row>
    <row r="72" spans="2:18" s="206" customFormat="1" ht="25" customHeight="1" x14ac:dyDescent="0.25">
      <c r="B72" s="707" t="s">
        <v>672</v>
      </c>
      <c r="C72" s="707"/>
      <c r="D72" s="768" t="s">
        <v>673</v>
      </c>
      <c r="E72" s="769"/>
      <c r="F72" s="769"/>
      <c r="G72" s="769"/>
      <c r="H72" s="769"/>
      <c r="I72" s="769"/>
      <c r="J72" s="769"/>
      <c r="K72" s="770"/>
      <c r="L72" s="353"/>
      <c r="R72" s="246"/>
    </row>
    <row r="73" spans="2:18" s="206" customFormat="1" ht="25" customHeight="1" x14ac:dyDescent="0.25">
      <c r="B73" s="707" t="s">
        <v>674</v>
      </c>
      <c r="C73" s="707"/>
      <c r="D73" s="768" t="s">
        <v>1360</v>
      </c>
      <c r="E73" s="769"/>
      <c r="F73" s="769"/>
      <c r="G73" s="769"/>
      <c r="H73" s="769"/>
      <c r="I73" s="769"/>
      <c r="J73" s="769"/>
      <c r="K73" s="770"/>
      <c r="L73" s="353"/>
      <c r="R73" s="246"/>
    </row>
    <row r="74" spans="2:18" s="206" customFormat="1" ht="49" customHeight="1" x14ac:dyDescent="0.25">
      <c r="B74" s="253" t="s">
        <v>1572</v>
      </c>
      <c r="C74" s="246"/>
      <c r="D74" s="246"/>
      <c r="E74" s="246"/>
      <c r="F74" s="246"/>
      <c r="G74" s="246"/>
      <c r="H74" s="246"/>
      <c r="I74" s="246"/>
      <c r="J74" s="246"/>
      <c r="K74" s="246"/>
      <c r="L74" s="246"/>
      <c r="M74" s="246"/>
      <c r="N74" s="248"/>
      <c r="P74" s="246"/>
      <c r="Q74" s="246"/>
      <c r="R74" s="246"/>
    </row>
    <row r="75" spans="2:18" ht="25" customHeight="1" x14ac:dyDescent="0.3">
      <c r="B75" s="1136" t="s">
        <v>1439</v>
      </c>
      <c r="C75" s="1256"/>
      <c r="D75" s="644" t="s">
        <v>279</v>
      </c>
      <c r="E75" s="570"/>
      <c r="F75" s="570"/>
      <c r="G75" s="570"/>
      <c r="H75" s="570"/>
      <c r="I75" s="570"/>
      <c r="J75" s="570"/>
      <c r="K75" s="571"/>
      <c r="R75" s="290"/>
    </row>
    <row r="76" spans="2:18" s="206" customFormat="1" ht="25" customHeight="1" x14ac:dyDescent="0.25">
      <c r="B76" s="707" t="s">
        <v>1429</v>
      </c>
      <c r="C76" s="707"/>
      <c r="D76" s="1299" t="s">
        <v>144</v>
      </c>
      <c r="E76" s="1300"/>
      <c r="F76" s="1300"/>
      <c r="G76" s="1300"/>
      <c r="H76" s="1300"/>
      <c r="I76" s="1300"/>
      <c r="J76" s="1300"/>
      <c r="K76" s="1301"/>
      <c r="L76" s="353"/>
      <c r="R76" s="246"/>
    </row>
    <row r="77" spans="2:18" s="206" customFormat="1" ht="25" customHeight="1" x14ac:dyDescent="0.25">
      <c r="B77" s="707" t="s">
        <v>1430</v>
      </c>
      <c r="C77" s="707"/>
      <c r="D77" s="1299" t="s">
        <v>144</v>
      </c>
      <c r="E77" s="1300"/>
      <c r="F77" s="1300"/>
      <c r="G77" s="1300"/>
      <c r="H77" s="1300"/>
      <c r="I77" s="1300"/>
      <c r="J77" s="1300"/>
      <c r="K77" s="1301"/>
      <c r="L77" s="353"/>
      <c r="R77" s="246"/>
    </row>
    <row r="78" spans="2:18" s="206" customFormat="1" ht="25" customHeight="1" x14ac:dyDescent="0.25">
      <c r="B78" s="707" t="s">
        <v>1573</v>
      </c>
      <c r="C78" s="707"/>
      <c r="D78" s="1299" t="s">
        <v>144</v>
      </c>
      <c r="E78" s="1300"/>
      <c r="F78" s="1300"/>
      <c r="G78" s="1300"/>
      <c r="H78" s="1300"/>
      <c r="I78" s="1300"/>
      <c r="J78" s="1300"/>
      <c r="K78" s="1301"/>
      <c r="L78" s="353"/>
      <c r="R78" s="246"/>
    </row>
    <row r="79" spans="2:18" s="206" customFormat="1" ht="25" customHeight="1" x14ac:dyDescent="0.25">
      <c r="B79" s="874" t="s">
        <v>1431</v>
      </c>
      <c r="C79" s="875"/>
      <c r="D79" s="1299" t="s">
        <v>144</v>
      </c>
      <c r="E79" s="1300"/>
      <c r="F79" s="1300"/>
      <c r="G79" s="1300"/>
      <c r="H79" s="1300"/>
      <c r="I79" s="1300"/>
      <c r="J79" s="1300"/>
      <c r="K79" s="1301"/>
      <c r="L79" s="353"/>
      <c r="R79" s="246"/>
    </row>
    <row r="80" spans="2:18" s="206" customFormat="1" ht="25" customHeight="1" x14ac:dyDescent="0.25">
      <c r="B80" s="707" t="s">
        <v>1574</v>
      </c>
      <c r="C80" s="707"/>
      <c r="D80" s="1299" t="s">
        <v>144</v>
      </c>
      <c r="E80" s="1300"/>
      <c r="F80" s="1300"/>
      <c r="G80" s="1300"/>
      <c r="H80" s="1300"/>
      <c r="I80" s="1300"/>
      <c r="J80" s="1300"/>
      <c r="K80" s="1301"/>
      <c r="L80" s="353"/>
      <c r="R80" s="246"/>
    </row>
    <row r="81" spans="2:18" s="206" customFormat="1" ht="25" customHeight="1" x14ac:dyDescent="0.25">
      <c r="B81" s="707" t="s">
        <v>1432</v>
      </c>
      <c r="C81" s="707"/>
      <c r="D81" s="1299" t="s">
        <v>144</v>
      </c>
      <c r="E81" s="1300"/>
      <c r="F81" s="1300"/>
      <c r="G81" s="1300"/>
      <c r="H81" s="1300"/>
      <c r="I81" s="1300"/>
      <c r="J81" s="1300"/>
      <c r="K81" s="1301"/>
      <c r="L81" s="353"/>
      <c r="R81" s="246"/>
    </row>
    <row r="82" spans="2:18" s="206" customFormat="1" ht="25" customHeight="1" x14ac:dyDescent="0.25">
      <c r="B82" s="707" t="s">
        <v>1433</v>
      </c>
      <c r="C82" s="707"/>
      <c r="D82" s="1299" t="s">
        <v>144</v>
      </c>
      <c r="E82" s="1300"/>
      <c r="F82" s="1300"/>
      <c r="G82" s="1300"/>
      <c r="H82" s="1300"/>
      <c r="I82" s="1300"/>
      <c r="J82" s="1300"/>
      <c r="K82" s="1301"/>
      <c r="L82" s="353"/>
      <c r="R82" s="246"/>
    </row>
    <row r="83" spans="2:18" ht="25" customHeight="1" x14ac:dyDescent="0.3">
      <c r="B83" s="1136" t="s">
        <v>1434</v>
      </c>
      <c r="C83" s="1256"/>
      <c r="D83" s="644" t="s">
        <v>279</v>
      </c>
      <c r="E83" s="570"/>
      <c r="F83" s="570"/>
      <c r="G83" s="570"/>
      <c r="H83" s="570"/>
      <c r="I83" s="570"/>
      <c r="J83" s="570"/>
      <c r="K83" s="571"/>
      <c r="R83" s="290"/>
    </row>
    <row r="84" spans="2:18" s="206" customFormat="1" ht="25" customHeight="1" x14ac:dyDescent="0.25">
      <c r="B84" s="707" t="s">
        <v>1435</v>
      </c>
      <c r="C84" s="707"/>
      <c r="D84" s="1299" t="s">
        <v>144</v>
      </c>
      <c r="E84" s="1300"/>
      <c r="F84" s="1300"/>
      <c r="G84" s="1300"/>
      <c r="H84" s="1300"/>
      <c r="I84" s="1300"/>
      <c r="J84" s="1300"/>
      <c r="K84" s="1301"/>
      <c r="L84" s="353"/>
      <c r="R84" s="246"/>
    </row>
    <row r="85" spans="2:18" s="206" customFormat="1" ht="25" customHeight="1" x14ac:dyDescent="0.25">
      <c r="B85" s="707" t="s">
        <v>1436</v>
      </c>
      <c r="C85" s="707"/>
      <c r="D85" s="1299" t="s">
        <v>144</v>
      </c>
      <c r="E85" s="1300"/>
      <c r="F85" s="1300"/>
      <c r="G85" s="1300"/>
      <c r="H85" s="1300"/>
      <c r="I85" s="1300"/>
      <c r="J85" s="1300"/>
      <c r="K85" s="1301"/>
      <c r="L85" s="353"/>
      <c r="R85" s="246"/>
    </row>
    <row r="86" spans="2:18" s="206" customFormat="1" ht="22.5" customHeight="1" x14ac:dyDescent="0.25">
      <c r="B86" s="352"/>
      <c r="C86" s="231"/>
      <c r="D86" s="231"/>
      <c r="E86" s="353"/>
      <c r="F86" s="353"/>
      <c r="G86" s="353"/>
      <c r="H86" s="353"/>
      <c r="I86" s="353"/>
      <c r="J86" s="231"/>
      <c r="K86" s="246"/>
      <c r="L86" s="246"/>
      <c r="M86" s="246"/>
      <c r="N86" s="248"/>
      <c r="P86" s="246"/>
      <c r="Q86" s="246"/>
      <c r="R86" s="246"/>
    </row>
    <row r="87" spans="2:18" s="206" customFormat="1" ht="49" hidden="1" customHeight="1" x14ac:dyDescent="0.25">
      <c r="B87" s="1254" t="s">
        <v>643</v>
      </c>
      <c r="C87" s="1254"/>
      <c r="D87" s="1254"/>
      <c r="E87" s="1254"/>
      <c r="F87" s="1254"/>
      <c r="G87" s="1254"/>
      <c r="H87" s="1254"/>
      <c r="I87" s="1254"/>
      <c r="J87" s="1254"/>
      <c r="K87" s="1254"/>
    </row>
    <row r="88" spans="2:18" ht="14.5" hidden="1" customHeight="1" x14ac:dyDescent="0.3">
      <c r="B88" s="702" t="s">
        <v>62</v>
      </c>
      <c r="C88" s="702" t="s">
        <v>63</v>
      </c>
      <c r="D88" s="702" t="s">
        <v>64</v>
      </c>
      <c r="E88" s="811" t="s">
        <v>89</v>
      </c>
      <c r="F88" s="702" t="s">
        <v>66</v>
      </c>
      <c r="G88" s="702" t="s">
        <v>67</v>
      </c>
      <c r="H88" s="233" t="s">
        <v>90</v>
      </c>
      <c r="I88" s="209"/>
      <c r="J88" s="209"/>
      <c r="K88" s="830" t="s">
        <v>91</v>
      </c>
    </row>
    <row r="89" spans="2:18" ht="25" hidden="1" customHeight="1" x14ac:dyDescent="0.3">
      <c r="B89" s="702"/>
      <c r="C89" s="702"/>
      <c r="D89" s="702"/>
      <c r="E89" s="704"/>
      <c r="F89" s="705"/>
      <c r="G89" s="705"/>
      <c r="H89" s="234" t="s">
        <v>69</v>
      </c>
      <c r="I89" s="234">
        <v>2022</v>
      </c>
      <c r="J89" s="234">
        <v>2021</v>
      </c>
      <c r="K89" s="696"/>
    </row>
    <row r="90" spans="2:18" ht="14.25" hidden="1" customHeight="1" x14ac:dyDescent="0.3">
      <c r="B90" s="1302" t="s">
        <v>242</v>
      </c>
      <c r="C90" s="1013"/>
      <c r="D90" s="1013"/>
      <c r="E90" s="1013"/>
      <c r="F90" s="1013"/>
      <c r="G90" s="1013"/>
      <c r="H90" s="1013"/>
      <c r="I90" s="1013"/>
    </row>
    <row r="91" spans="2:18" ht="30" hidden="1" customHeight="1" x14ac:dyDescent="0.3">
      <c r="B91" s="7" t="s">
        <v>92</v>
      </c>
      <c r="C91" s="8" t="s">
        <v>186</v>
      </c>
      <c r="D91" s="8"/>
      <c r="E91" s="9"/>
      <c r="F91" s="9"/>
      <c r="G91" s="9"/>
      <c r="H91" s="9"/>
      <c r="I91" s="9"/>
    </row>
    <row r="92" spans="2:18" ht="15" hidden="1" customHeight="1" x14ac:dyDescent="0.3">
      <c r="B92" s="875" t="s">
        <v>243</v>
      </c>
      <c r="C92" s="8" t="s">
        <v>244</v>
      </c>
      <c r="D92" s="8"/>
      <c r="E92" s="9"/>
      <c r="F92" s="9"/>
      <c r="G92" s="9"/>
      <c r="H92" s="9"/>
      <c r="I92" s="9"/>
    </row>
    <row r="93" spans="2:18" ht="30" hidden="1" customHeight="1" x14ac:dyDescent="0.3">
      <c r="B93" s="875"/>
      <c r="C93" s="8" t="s">
        <v>245</v>
      </c>
      <c r="D93" s="8"/>
      <c r="E93" s="9"/>
      <c r="F93" s="9"/>
      <c r="G93" s="9"/>
      <c r="H93" s="9"/>
      <c r="I93" s="9"/>
    </row>
    <row r="94" spans="2:18" ht="45" hidden="1" customHeight="1" x14ac:dyDescent="0.3">
      <c r="B94" s="875"/>
      <c r="C94" s="8" t="s">
        <v>246</v>
      </c>
      <c r="D94" s="8"/>
      <c r="E94" s="9"/>
      <c r="F94" s="9"/>
      <c r="G94" s="9"/>
      <c r="H94" s="9"/>
      <c r="I94" s="9"/>
    </row>
    <row r="95" spans="2:18" ht="30" hidden="1" customHeight="1" x14ac:dyDescent="0.3">
      <c r="B95" s="875"/>
      <c r="C95" s="8" t="s">
        <v>247</v>
      </c>
      <c r="D95" s="8"/>
      <c r="E95" s="9"/>
      <c r="F95" s="9"/>
      <c r="G95" s="9"/>
      <c r="H95" s="9"/>
      <c r="I95" s="9"/>
    </row>
    <row r="97" spans="1:11" s="259" customFormat="1" ht="25" hidden="1" customHeight="1" x14ac:dyDescent="0.3">
      <c r="B97" s="99" t="s">
        <v>654</v>
      </c>
      <c r="C97" s="99" t="s">
        <v>100</v>
      </c>
      <c r="D97" s="99" t="s">
        <v>64</v>
      </c>
      <c r="E97" s="99" t="s">
        <v>65</v>
      </c>
      <c r="F97" s="99" t="s">
        <v>66</v>
      </c>
      <c r="G97" s="99" t="s">
        <v>210</v>
      </c>
      <c r="H97" s="99">
        <v>2023</v>
      </c>
      <c r="I97" s="99">
        <v>2022</v>
      </c>
      <c r="J97" s="99">
        <v>2021</v>
      </c>
      <c r="K97" s="99"/>
    </row>
    <row r="98" spans="1:11" s="259" customFormat="1" hidden="1" x14ac:dyDescent="0.3">
      <c r="A98" s="21"/>
      <c r="B98" s="70"/>
      <c r="C98" s="70"/>
      <c r="D98" s="70"/>
      <c r="E98" s="70"/>
      <c r="F98" s="70"/>
      <c r="G98" s="70"/>
      <c r="H98" s="70"/>
      <c r="I98" s="70"/>
      <c r="J98" s="70"/>
    </row>
    <row r="99" spans="1:11" s="259" customFormat="1" ht="94" hidden="1" customHeight="1" x14ac:dyDescent="0.3">
      <c r="B99" s="1295" t="s">
        <v>655</v>
      </c>
      <c r="C99" s="1283" t="s">
        <v>676</v>
      </c>
      <c r="D99" s="1291"/>
      <c r="E99" s="1261"/>
      <c r="F99" s="1264"/>
      <c r="G99" s="259" t="s">
        <v>108</v>
      </c>
      <c r="H99" s="342" t="s">
        <v>677</v>
      </c>
      <c r="I99" s="69" t="s">
        <v>677</v>
      </c>
    </row>
    <row r="100" spans="1:11" s="259" customFormat="1" ht="94" hidden="1" customHeight="1" x14ac:dyDescent="0.3">
      <c r="B100" s="1296"/>
      <c r="C100" s="1268"/>
      <c r="D100" s="1292"/>
      <c r="E100" s="1262"/>
      <c r="F100" s="1294"/>
      <c r="G100" s="69" t="s">
        <v>109</v>
      </c>
      <c r="H100" s="261"/>
      <c r="I100" s="69" t="s">
        <v>678</v>
      </c>
    </row>
    <row r="101" spans="1:11" s="259" customFormat="1" ht="94" hidden="1" customHeight="1" x14ac:dyDescent="0.3">
      <c r="B101" s="1297"/>
      <c r="C101" s="1269"/>
      <c r="D101" s="1293"/>
      <c r="E101" s="1263"/>
      <c r="F101" s="1265"/>
      <c r="G101" s="69" t="s">
        <v>152</v>
      </c>
      <c r="H101" s="262"/>
      <c r="I101" s="69" t="s">
        <v>679</v>
      </c>
    </row>
    <row r="102" spans="1:11" s="259" customFormat="1" ht="40.5" hidden="1" customHeight="1" x14ac:dyDescent="0.3">
      <c r="B102" s="1295" t="s">
        <v>656</v>
      </c>
      <c r="C102" s="1283" t="s">
        <v>680</v>
      </c>
      <c r="D102" s="1270"/>
      <c r="E102" s="1258"/>
      <c r="F102" s="1258"/>
      <c r="G102" s="259" t="s">
        <v>108</v>
      </c>
      <c r="H102" s="69" t="s">
        <v>681</v>
      </c>
      <c r="I102" s="69" t="s">
        <v>682</v>
      </c>
    </row>
    <row r="103" spans="1:11" s="259" customFormat="1" ht="40.5" hidden="1" customHeight="1" x14ac:dyDescent="0.3">
      <c r="B103" s="1296"/>
      <c r="C103" s="1268"/>
      <c r="D103" s="1271"/>
      <c r="E103" s="1259"/>
      <c r="F103" s="1259"/>
      <c r="G103" s="69" t="s">
        <v>109</v>
      </c>
      <c r="H103" s="69" t="s">
        <v>681</v>
      </c>
      <c r="I103" s="69" t="s">
        <v>681</v>
      </c>
    </row>
    <row r="104" spans="1:11" s="259" customFormat="1" ht="40.5" hidden="1" customHeight="1" x14ac:dyDescent="0.3">
      <c r="B104" s="1297"/>
      <c r="C104" s="1269"/>
      <c r="D104" s="1272"/>
      <c r="E104" s="1260"/>
      <c r="F104" s="1260"/>
      <c r="G104" s="69" t="s">
        <v>152</v>
      </c>
      <c r="H104" s="262"/>
      <c r="I104" s="69" t="s">
        <v>683</v>
      </c>
    </row>
    <row r="105" spans="1:11" s="259" customFormat="1" ht="69" hidden="1" customHeight="1" x14ac:dyDescent="0.3">
      <c r="B105" s="1280" t="s">
        <v>659</v>
      </c>
      <c r="C105" s="1281" t="s">
        <v>684</v>
      </c>
      <c r="D105" s="976"/>
      <c r="E105" s="1249"/>
      <c r="F105" s="1258"/>
      <c r="G105" s="263" t="s">
        <v>108</v>
      </c>
      <c r="H105" s="343" t="s">
        <v>657</v>
      </c>
      <c r="I105" s="69" t="s">
        <v>657</v>
      </c>
    </row>
    <row r="106" spans="1:11" s="259" customFormat="1" ht="210" hidden="1" x14ac:dyDescent="0.3">
      <c r="B106" s="1266"/>
      <c r="C106" s="1279"/>
      <c r="D106" s="1282"/>
      <c r="E106" s="1250"/>
      <c r="F106" s="1259"/>
      <c r="G106" s="69" t="s">
        <v>109</v>
      </c>
      <c r="H106" s="263" t="s">
        <v>658</v>
      </c>
      <c r="I106" s="264" t="s">
        <v>685</v>
      </c>
    </row>
    <row r="107" spans="1:11" s="259" customFormat="1" ht="56" hidden="1" x14ac:dyDescent="0.3">
      <c r="B107" s="1267"/>
      <c r="C107" s="1298"/>
      <c r="D107" s="977"/>
      <c r="E107" s="1251"/>
      <c r="F107" s="1260"/>
      <c r="G107" s="69" t="s">
        <v>152</v>
      </c>
      <c r="H107" s="265"/>
      <c r="I107" s="69" t="s">
        <v>686</v>
      </c>
    </row>
    <row r="108" spans="1:11" s="259" customFormat="1" ht="84" hidden="1" customHeight="1" x14ac:dyDescent="0.3">
      <c r="B108" s="1280" t="s">
        <v>660</v>
      </c>
      <c r="C108" s="1283" t="s">
        <v>687</v>
      </c>
      <c r="D108" s="1284"/>
      <c r="E108" s="1258"/>
      <c r="F108" s="1258"/>
      <c r="G108" s="259" t="s">
        <v>108</v>
      </c>
      <c r="H108" s="342" t="s">
        <v>661</v>
      </c>
      <c r="I108" s="69" t="s">
        <v>688</v>
      </c>
    </row>
    <row r="109" spans="1:11" s="259" customFormat="1" ht="117" hidden="1" customHeight="1" x14ac:dyDescent="0.3">
      <c r="B109" s="1266"/>
      <c r="C109" s="1268"/>
      <c r="D109" s="1285"/>
      <c r="E109" s="1259"/>
      <c r="F109" s="1259"/>
      <c r="G109" s="154" t="s">
        <v>109</v>
      </c>
      <c r="H109" s="266" t="s">
        <v>662</v>
      </c>
      <c r="I109" s="69" t="s">
        <v>689</v>
      </c>
    </row>
    <row r="110" spans="1:11" s="259" customFormat="1" ht="28" hidden="1" x14ac:dyDescent="0.3">
      <c r="B110" s="1266"/>
      <c r="C110" s="1268"/>
      <c r="D110" s="1285"/>
      <c r="E110" s="1260"/>
      <c r="F110" s="1260"/>
      <c r="G110" s="154" t="s">
        <v>152</v>
      </c>
      <c r="H110" s="267"/>
      <c r="I110" s="69" t="s">
        <v>209</v>
      </c>
    </row>
    <row r="111" spans="1:11" s="259" customFormat="1" ht="49" hidden="1" customHeight="1" x14ac:dyDescent="0.3">
      <c r="B111" s="1286" t="s">
        <v>663</v>
      </c>
      <c r="C111" s="1287" t="s">
        <v>690</v>
      </c>
      <c r="D111" s="1288"/>
      <c r="E111" s="1258"/>
      <c r="F111" s="1258"/>
      <c r="G111" s="259" t="s">
        <v>108</v>
      </c>
      <c r="H111" s="344" t="s">
        <v>664</v>
      </c>
      <c r="I111" s="69" t="s">
        <v>691</v>
      </c>
    </row>
    <row r="112" spans="1:11" s="259" customFormat="1" ht="49" hidden="1" customHeight="1" x14ac:dyDescent="0.3">
      <c r="B112" s="1286"/>
      <c r="C112" s="1287"/>
      <c r="D112" s="1289"/>
      <c r="E112" s="1259"/>
      <c r="F112" s="1259"/>
      <c r="G112" s="69" t="s">
        <v>109</v>
      </c>
      <c r="H112" s="259" t="s">
        <v>665</v>
      </c>
      <c r="I112" s="69" t="s">
        <v>692</v>
      </c>
    </row>
    <row r="113" spans="2:9" s="259" customFormat="1" ht="49" hidden="1" customHeight="1" x14ac:dyDescent="0.3">
      <c r="B113" s="1286"/>
      <c r="C113" s="1287"/>
      <c r="D113" s="1290"/>
      <c r="E113" s="1260"/>
      <c r="F113" s="1259"/>
      <c r="G113" s="69" t="s">
        <v>152</v>
      </c>
      <c r="H113" s="267"/>
      <c r="I113" s="69" t="s">
        <v>209</v>
      </c>
    </row>
    <row r="114" spans="2:9" s="259" customFormat="1" ht="364" hidden="1" x14ac:dyDescent="0.3">
      <c r="B114" s="1280" t="s">
        <v>666</v>
      </c>
      <c r="C114" s="1283" t="s">
        <v>693</v>
      </c>
      <c r="D114" s="1270"/>
      <c r="E114" s="1258"/>
      <c r="F114" s="1259"/>
      <c r="G114" s="259" t="s">
        <v>108</v>
      </c>
      <c r="H114" s="344" t="s">
        <v>694</v>
      </c>
      <c r="I114" s="69" t="s">
        <v>694</v>
      </c>
    </row>
    <row r="115" spans="2:9" s="259" customFormat="1" ht="409.5" hidden="1" x14ac:dyDescent="0.3">
      <c r="B115" s="1266"/>
      <c r="C115" s="1268"/>
      <c r="D115" s="1271"/>
      <c r="E115" s="1259"/>
      <c r="F115" s="1259"/>
      <c r="G115" s="69" t="s">
        <v>109</v>
      </c>
      <c r="H115" s="266" t="s">
        <v>695</v>
      </c>
      <c r="I115" s="69" t="s">
        <v>696</v>
      </c>
    </row>
    <row r="116" spans="2:9" s="259" customFormat="1" ht="84" hidden="1" x14ac:dyDescent="0.3">
      <c r="B116" s="1267"/>
      <c r="C116" s="1269"/>
      <c r="D116" s="1272"/>
      <c r="E116" s="1260"/>
      <c r="F116" s="1260"/>
      <c r="G116" s="69" t="s">
        <v>697</v>
      </c>
      <c r="H116" s="267"/>
      <c r="I116" s="69" t="s">
        <v>698</v>
      </c>
    </row>
    <row r="117" spans="2:9" s="259" customFormat="1" ht="409.5" hidden="1" x14ac:dyDescent="0.3">
      <c r="B117" s="1280" t="s">
        <v>668</v>
      </c>
      <c r="C117" s="1283" t="s">
        <v>699</v>
      </c>
      <c r="D117" s="1270"/>
      <c r="E117" s="1258"/>
      <c r="F117" s="1258"/>
      <c r="G117" s="259" t="s">
        <v>108</v>
      </c>
      <c r="H117" s="344" t="s">
        <v>1575</v>
      </c>
      <c r="I117" s="69" t="s">
        <v>1576</v>
      </c>
    </row>
    <row r="118" spans="2:9" s="259" customFormat="1" ht="308" hidden="1" x14ac:dyDescent="0.3">
      <c r="B118" s="1266"/>
      <c r="C118" s="1268"/>
      <c r="D118" s="1271"/>
      <c r="E118" s="1259"/>
      <c r="F118" s="1259"/>
      <c r="G118" s="69" t="s">
        <v>109</v>
      </c>
      <c r="H118" s="266" t="s">
        <v>1577</v>
      </c>
      <c r="I118" s="69" t="s">
        <v>700</v>
      </c>
    </row>
    <row r="119" spans="2:9" s="259" customFormat="1" ht="28" hidden="1" x14ac:dyDescent="0.3">
      <c r="B119" s="1267"/>
      <c r="C119" s="1269"/>
      <c r="D119" s="1272"/>
      <c r="E119" s="1260"/>
      <c r="F119" s="1260"/>
      <c r="G119" s="69" t="s">
        <v>152</v>
      </c>
      <c r="H119" s="267"/>
      <c r="I119" s="69" t="s">
        <v>209</v>
      </c>
    </row>
    <row r="120" spans="2:9" s="259" customFormat="1" ht="42" hidden="1" customHeight="1" x14ac:dyDescent="0.3">
      <c r="B120" s="1280" t="s">
        <v>669</v>
      </c>
      <c r="C120" s="1283" t="s">
        <v>701</v>
      </c>
      <c r="D120" s="1270"/>
      <c r="E120" s="1261"/>
      <c r="F120" s="1261"/>
      <c r="G120" s="69" t="s">
        <v>108</v>
      </c>
      <c r="H120" s="342" t="s">
        <v>670</v>
      </c>
      <c r="I120" s="69" t="s">
        <v>670</v>
      </c>
    </row>
    <row r="121" spans="2:9" s="259" customFormat="1" ht="140.15" hidden="1" customHeight="1" x14ac:dyDescent="0.3">
      <c r="B121" s="1266"/>
      <c r="C121" s="1268"/>
      <c r="D121" s="1271"/>
      <c r="E121" s="1262"/>
      <c r="F121" s="1262"/>
      <c r="G121" s="69" t="s">
        <v>109</v>
      </c>
      <c r="H121" s="266" t="s">
        <v>1578</v>
      </c>
      <c r="I121" s="69" t="s">
        <v>702</v>
      </c>
    </row>
    <row r="122" spans="2:9" s="259" customFormat="1" ht="67" hidden="1" customHeight="1" x14ac:dyDescent="0.3">
      <c r="B122" s="1267"/>
      <c r="C122" s="1269"/>
      <c r="D122" s="1272"/>
      <c r="E122" s="1263"/>
      <c r="F122" s="1263"/>
      <c r="G122" s="69" t="s">
        <v>152</v>
      </c>
      <c r="I122" s="69" t="s">
        <v>703</v>
      </c>
    </row>
    <row r="123" spans="2:9" s="259" customFormat="1" ht="56.15" hidden="1" customHeight="1" x14ac:dyDescent="0.3">
      <c r="B123" s="1280" t="s">
        <v>704</v>
      </c>
      <c r="C123" s="1281" t="s">
        <v>705</v>
      </c>
      <c r="D123" s="976"/>
      <c r="E123" s="1249"/>
      <c r="F123" s="1258"/>
      <c r="G123" s="259" t="s">
        <v>108</v>
      </c>
      <c r="H123" s="345" t="s">
        <v>706</v>
      </c>
      <c r="I123" s="69" t="s">
        <v>706</v>
      </c>
    </row>
    <row r="124" spans="2:9" s="259" customFormat="1" ht="140" hidden="1" x14ac:dyDescent="0.3">
      <c r="B124" s="1266"/>
      <c r="C124" s="1279"/>
      <c r="D124" s="1282"/>
      <c r="E124" s="1250"/>
      <c r="F124" s="1259"/>
      <c r="G124" s="69" t="s">
        <v>109</v>
      </c>
      <c r="H124" s="260"/>
      <c r="I124" s="69" t="s">
        <v>707</v>
      </c>
    </row>
    <row r="125" spans="2:9" s="259" customFormat="1" ht="42" hidden="1" customHeight="1" x14ac:dyDescent="0.3">
      <c r="B125" s="1266"/>
      <c r="C125" s="1279"/>
      <c r="D125" s="977"/>
      <c r="E125" s="1251"/>
      <c r="F125" s="1260"/>
      <c r="G125" s="69" t="s">
        <v>152</v>
      </c>
      <c r="H125" s="267"/>
      <c r="I125" s="69" t="s">
        <v>708</v>
      </c>
    </row>
    <row r="126" spans="2:9" s="259" customFormat="1" ht="196" hidden="1" x14ac:dyDescent="0.3">
      <c r="B126" s="1266"/>
      <c r="C126" s="1279" t="s">
        <v>709</v>
      </c>
      <c r="D126" s="976"/>
      <c r="E126" s="1249"/>
      <c r="F126" s="1258"/>
      <c r="G126" s="259" t="s">
        <v>108</v>
      </c>
      <c r="H126" s="346" t="s">
        <v>710</v>
      </c>
      <c r="I126" s="69" t="s">
        <v>711</v>
      </c>
    </row>
    <row r="127" spans="2:9" s="259" customFormat="1" ht="280" hidden="1" x14ac:dyDescent="0.3">
      <c r="B127" s="1266"/>
      <c r="C127" s="1279"/>
      <c r="D127" s="977"/>
      <c r="E127" s="1251"/>
      <c r="F127" s="1260"/>
      <c r="G127" s="69" t="s">
        <v>109</v>
      </c>
      <c r="H127" s="259" t="s">
        <v>712</v>
      </c>
      <c r="I127" s="69" t="s">
        <v>713</v>
      </c>
    </row>
    <row r="128" spans="2:9" s="259" customFormat="1" ht="168" hidden="1" x14ac:dyDescent="0.3">
      <c r="B128" s="151"/>
      <c r="C128" s="152"/>
      <c r="D128" s="39"/>
      <c r="E128" s="69"/>
      <c r="F128" s="69"/>
      <c r="G128" s="69" t="s">
        <v>152</v>
      </c>
      <c r="H128" s="267"/>
      <c r="I128" s="69" t="s">
        <v>714</v>
      </c>
    </row>
    <row r="129" spans="2:11" s="259" customFormat="1" ht="378" hidden="1" x14ac:dyDescent="0.3">
      <c r="B129" s="1266" t="s">
        <v>671</v>
      </c>
      <c r="C129" s="1268" t="s">
        <v>1579</v>
      </c>
      <c r="D129" s="1270"/>
      <c r="E129" s="1258"/>
      <c r="F129" s="1258"/>
      <c r="G129" s="259" t="s">
        <v>108</v>
      </c>
      <c r="H129" s="344" t="s">
        <v>1580</v>
      </c>
      <c r="I129" s="69" t="s">
        <v>1580</v>
      </c>
    </row>
    <row r="130" spans="2:11" s="259" customFormat="1" ht="409.5" hidden="1" x14ac:dyDescent="0.3">
      <c r="B130" s="1266"/>
      <c r="C130" s="1268"/>
      <c r="D130" s="1271"/>
      <c r="E130" s="1260"/>
      <c r="F130" s="1260"/>
      <c r="G130" s="69" t="s">
        <v>109</v>
      </c>
      <c r="H130" s="266" t="s">
        <v>1581</v>
      </c>
      <c r="I130" s="69" t="s">
        <v>1285</v>
      </c>
    </row>
    <row r="131" spans="2:11" s="259" customFormat="1" ht="42" hidden="1" x14ac:dyDescent="0.3">
      <c r="B131" s="151"/>
      <c r="C131" s="153"/>
      <c r="D131" s="41"/>
      <c r="E131" s="69"/>
      <c r="F131" s="69"/>
      <c r="G131" s="69" t="s">
        <v>152</v>
      </c>
      <c r="H131" s="267"/>
      <c r="I131" s="69" t="s">
        <v>715</v>
      </c>
    </row>
    <row r="132" spans="2:11" s="259" customFormat="1" ht="28" hidden="1" customHeight="1" x14ac:dyDescent="0.3">
      <c r="B132" s="1266" t="s">
        <v>672</v>
      </c>
      <c r="C132" s="1268" t="s">
        <v>716</v>
      </c>
      <c r="D132" s="1270"/>
      <c r="E132" s="1258"/>
      <c r="F132" s="1258"/>
      <c r="G132" s="259" t="s">
        <v>108</v>
      </c>
      <c r="H132" s="342" t="s">
        <v>673</v>
      </c>
      <c r="I132" s="69" t="s">
        <v>673</v>
      </c>
    </row>
    <row r="133" spans="2:11" s="259" customFormat="1" ht="70" hidden="1" x14ac:dyDescent="0.3">
      <c r="B133" s="1266"/>
      <c r="C133" s="1268"/>
      <c r="D133" s="1271"/>
      <c r="E133" s="1259"/>
      <c r="F133" s="1259"/>
      <c r="G133" s="69" t="s">
        <v>109</v>
      </c>
      <c r="H133" s="259" t="s">
        <v>673</v>
      </c>
      <c r="I133" s="69" t="s">
        <v>673</v>
      </c>
    </row>
    <row r="134" spans="2:11" s="259" customFormat="1" ht="70" hidden="1" x14ac:dyDescent="0.3">
      <c r="B134" s="1267"/>
      <c r="C134" s="1269"/>
      <c r="D134" s="1272"/>
      <c r="E134" s="1260"/>
      <c r="F134" s="1260"/>
      <c r="G134" s="69" t="s">
        <v>152</v>
      </c>
      <c r="H134" s="267"/>
      <c r="I134" s="69" t="s">
        <v>673</v>
      </c>
    </row>
    <row r="135" spans="2:11" s="259" customFormat="1" ht="28" hidden="1" customHeight="1" x14ac:dyDescent="0.3">
      <c r="B135" s="1276" t="s">
        <v>674</v>
      </c>
      <c r="C135" s="1273" t="s">
        <v>717</v>
      </c>
      <c r="D135" s="1261"/>
      <c r="E135" s="1264"/>
      <c r="F135" s="1258"/>
      <c r="G135" s="259" t="s">
        <v>108</v>
      </c>
      <c r="H135" s="342" t="s">
        <v>1286</v>
      </c>
      <c r="I135" s="69" t="s">
        <v>718</v>
      </c>
    </row>
    <row r="136" spans="2:11" ht="140" hidden="1" x14ac:dyDescent="0.3">
      <c r="B136" s="1277"/>
      <c r="C136" s="1274"/>
      <c r="D136" s="1263"/>
      <c r="E136" s="1265"/>
      <c r="F136" s="1260"/>
      <c r="G136" s="69" t="s">
        <v>109</v>
      </c>
      <c r="H136" s="69" t="s">
        <v>675</v>
      </c>
      <c r="I136" s="69" t="s">
        <v>719</v>
      </c>
      <c r="J136" s="69"/>
      <c r="K136" s="69"/>
    </row>
    <row r="137" spans="2:11" ht="140" hidden="1" x14ac:dyDescent="0.3">
      <c r="B137" s="1278"/>
      <c r="C137" s="1275"/>
      <c r="D137" s="69"/>
      <c r="E137" s="69"/>
      <c r="F137" s="69"/>
      <c r="G137" s="69" t="s">
        <v>152</v>
      </c>
      <c r="H137" s="155"/>
      <c r="I137" s="69" t="s">
        <v>720</v>
      </c>
      <c r="J137" s="69"/>
      <c r="K137" s="69"/>
    </row>
  </sheetData>
  <sheetProtection algorithmName="SHA-512" hashValue="JPs33xl282JN4hW8xbinXCrZxLEd/Z3muJbNuA1E8o44dJgc02ujahCg3SdHU2AxwYMV1mf1sQpmEqaoiakalg==" saltValue="yK7oeIybyGxJ/I9NHIpclw==" spinCount="100000" sheet="1" objects="1" scenarios="1"/>
  <dataConsolidate/>
  <mergeCells count="194">
    <mergeCell ref="B70:C70"/>
    <mergeCell ref="B13:E13"/>
    <mergeCell ref="B14:E14"/>
    <mergeCell ref="B15:E15"/>
    <mergeCell ref="B16:E16"/>
    <mergeCell ref="B83:C83"/>
    <mergeCell ref="B84:C84"/>
    <mergeCell ref="D84:K84"/>
    <mergeCell ref="B85:C85"/>
    <mergeCell ref="D85:K85"/>
    <mergeCell ref="D78:K78"/>
    <mergeCell ref="B79:C79"/>
    <mergeCell ref="D79:K79"/>
    <mergeCell ref="B80:C80"/>
    <mergeCell ref="D80:K80"/>
    <mergeCell ref="B81:C81"/>
    <mergeCell ref="D81:K81"/>
    <mergeCell ref="B82:C82"/>
    <mergeCell ref="D82:K82"/>
    <mergeCell ref="D71:K71"/>
    <mergeCell ref="D72:K72"/>
    <mergeCell ref="D50:K50"/>
    <mergeCell ref="D49:K49"/>
    <mergeCell ref="D51:K51"/>
    <mergeCell ref="D52:K52"/>
    <mergeCell ref="D55:K55"/>
    <mergeCell ref="D48:K48"/>
    <mergeCell ref="D46:K46"/>
    <mergeCell ref="D47:K47"/>
    <mergeCell ref="F16:K16"/>
    <mergeCell ref="B17:E17"/>
    <mergeCell ref="B18:E18"/>
    <mergeCell ref="B19:E19"/>
    <mergeCell ref="B20:E20"/>
    <mergeCell ref="B8:D8"/>
    <mergeCell ref="B9:D9"/>
    <mergeCell ref="B6:D7"/>
    <mergeCell ref="E6:G6"/>
    <mergeCell ref="H6:K6"/>
    <mergeCell ref="E9:G9"/>
    <mergeCell ref="H9:K9"/>
    <mergeCell ref="B10:K10"/>
    <mergeCell ref="B12:E12"/>
    <mergeCell ref="B11:E11"/>
    <mergeCell ref="F12:K12"/>
    <mergeCell ref="F13:K13"/>
    <mergeCell ref="F14:K14"/>
    <mergeCell ref="F15:K15"/>
    <mergeCell ref="F20:K20"/>
    <mergeCell ref="B21:K21"/>
    <mergeCell ref="D37:K37"/>
    <mergeCell ref="D38:K38"/>
    <mergeCell ref="B37:C37"/>
    <mergeCell ref="B38:C38"/>
    <mergeCell ref="J19:K19"/>
    <mergeCell ref="H17:I17"/>
    <mergeCell ref="H18:I18"/>
    <mergeCell ref="H19:I19"/>
    <mergeCell ref="F17:G17"/>
    <mergeCell ref="F18:G18"/>
    <mergeCell ref="F19:G19"/>
    <mergeCell ref="B32:K32"/>
    <mergeCell ref="B35:K35"/>
    <mergeCell ref="H28:K28"/>
    <mergeCell ref="K88:K89"/>
    <mergeCell ref="D56:F56"/>
    <mergeCell ref="G56:I56"/>
    <mergeCell ref="B40:C40"/>
    <mergeCell ref="D41:K41"/>
    <mergeCell ref="D42:K42"/>
    <mergeCell ref="B41:C41"/>
    <mergeCell ref="B42:C42"/>
    <mergeCell ref="J17:K17"/>
    <mergeCell ref="J18:K18"/>
    <mergeCell ref="B45:C46"/>
    <mergeCell ref="H45:K45"/>
    <mergeCell ref="D45:G45"/>
    <mergeCell ref="B49:B52"/>
    <mergeCell ref="B55:C55"/>
    <mergeCell ref="B22:C22"/>
    <mergeCell ref="D23:G23"/>
    <mergeCell ref="D24:G24"/>
    <mergeCell ref="H23:K23"/>
    <mergeCell ref="H24:K24"/>
    <mergeCell ref="B23:C24"/>
    <mergeCell ref="D25:K25"/>
    <mergeCell ref="B25:C25"/>
    <mergeCell ref="B27:C27"/>
    <mergeCell ref="B105:B107"/>
    <mergeCell ref="C105:C107"/>
    <mergeCell ref="B71:C71"/>
    <mergeCell ref="B72:C72"/>
    <mergeCell ref="B73:C73"/>
    <mergeCell ref="D73:K73"/>
    <mergeCell ref="B77:C77"/>
    <mergeCell ref="D77:K77"/>
    <mergeCell ref="B78:C78"/>
    <mergeCell ref="B90:I90"/>
    <mergeCell ref="D105:D107"/>
    <mergeCell ref="E105:E107"/>
    <mergeCell ref="F105:F107"/>
    <mergeCell ref="B92:B95"/>
    <mergeCell ref="B75:C75"/>
    <mergeCell ref="B76:C76"/>
    <mergeCell ref="D76:K76"/>
    <mergeCell ref="B87:K87"/>
    <mergeCell ref="B88:B89"/>
    <mergeCell ref="C88:C89"/>
    <mergeCell ref="D88:D89"/>
    <mergeCell ref="E88:E89"/>
    <mergeCell ref="F88:F89"/>
    <mergeCell ref="G88:G89"/>
    <mergeCell ref="D99:D101"/>
    <mergeCell ref="E99:E101"/>
    <mergeCell ref="F99:F101"/>
    <mergeCell ref="B102:B104"/>
    <mergeCell ref="C102:C104"/>
    <mergeCell ref="D102:D104"/>
    <mergeCell ref="E102:E104"/>
    <mergeCell ref="F102:F104"/>
    <mergeCell ref="C99:C101"/>
    <mergeCell ref="B99:B101"/>
    <mergeCell ref="F123:F125"/>
    <mergeCell ref="B120:B122"/>
    <mergeCell ref="C120:C122"/>
    <mergeCell ref="D120:D122"/>
    <mergeCell ref="E120:E122"/>
    <mergeCell ref="B108:B110"/>
    <mergeCell ref="C108:C110"/>
    <mergeCell ref="D108:D110"/>
    <mergeCell ref="E108:E110"/>
    <mergeCell ref="F108:F110"/>
    <mergeCell ref="F111:F113"/>
    <mergeCell ref="B117:B119"/>
    <mergeCell ref="C117:C119"/>
    <mergeCell ref="D117:D119"/>
    <mergeCell ref="E117:E119"/>
    <mergeCell ref="F117:F119"/>
    <mergeCell ref="B114:B116"/>
    <mergeCell ref="C114:C116"/>
    <mergeCell ref="D114:D116"/>
    <mergeCell ref="E114:E116"/>
    <mergeCell ref="F114:F116"/>
    <mergeCell ref="B111:B113"/>
    <mergeCell ref="C111:C113"/>
    <mergeCell ref="D111:D113"/>
    <mergeCell ref="E111:E113"/>
    <mergeCell ref="F120:F122"/>
    <mergeCell ref="D135:D136"/>
    <mergeCell ref="E135:E136"/>
    <mergeCell ref="F135:F136"/>
    <mergeCell ref="B132:B134"/>
    <mergeCell ref="C132:C134"/>
    <mergeCell ref="D132:D134"/>
    <mergeCell ref="E132:E134"/>
    <mergeCell ref="F132:F134"/>
    <mergeCell ref="E129:E130"/>
    <mergeCell ref="F129:F130"/>
    <mergeCell ref="C135:C137"/>
    <mergeCell ref="B135:B137"/>
    <mergeCell ref="C129:C130"/>
    <mergeCell ref="B129:B130"/>
    <mergeCell ref="D129:D130"/>
    <mergeCell ref="D126:D127"/>
    <mergeCell ref="E126:E127"/>
    <mergeCell ref="F126:F127"/>
    <mergeCell ref="C126:C127"/>
    <mergeCell ref="B123:B127"/>
    <mergeCell ref="C123:C125"/>
    <mergeCell ref="D123:D125"/>
    <mergeCell ref="E123:E125"/>
    <mergeCell ref="B47:C47"/>
    <mergeCell ref="B48:C48"/>
    <mergeCell ref="B64:B68"/>
    <mergeCell ref="B39:K39"/>
    <mergeCell ref="B26:K26"/>
    <mergeCell ref="B30:C30"/>
    <mergeCell ref="B31:C31"/>
    <mergeCell ref="D28:G28"/>
    <mergeCell ref="D29:G29"/>
    <mergeCell ref="D30:G30"/>
    <mergeCell ref="D31:G31"/>
    <mergeCell ref="H29:K29"/>
    <mergeCell ref="H30:K30"/>
    <mergeCell ref="H31:K31"/>
    <mergeCell ref="B28:C29"/>
    <mergeCell ref="B33:C33"/>
    <mergeCell ref="D34:K34"/>
    <mergeCell ref="B34:C34"/>
    <mergeCell ref="B36:C36"/>
    <mergeCell ref="B58:B63"/>
    <mergeCell ref="B56:C57"/>
    <mergeCell ref="B44:C44"/>
    <mergeCell ref="B54:C54"/>
  </mergeCells>
  <dataValidations count="1">
    <dataValidation type="list" allowBlank="1" showInputMessage="1" showErrorMessage="1" sqref="H91:H95 I35 I10 I21 I26 I87 I32 I39" xr:uid="{5FE4D8F4-B6E8-4227-9225-51546A1ADE0C}">
      <formula1>"Not applicable,Legal prohibitions,Confidentiality constraints,Information unavailable/incomplete"</formula1>
    </dataValidation>
  </dataValidations>
  <pageMargins left="0.7" right="0.7" top="0.75" bottom="0.75" header="0.3" footer="0.3"/>
  <pageSetup paperSize="5" scale="41" fitToHeight="0" orientation="landscape" r:id="rId1"/>
  <ignoredErrors>
    <ignoredError sqref="H9 E9" formulaRange="1"/>
  </ignoredError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b3c1a9f7-c897-47ba-bd52-d2f4f097a44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25D0C356DA5294FB50121DA4C8B8387" ma:contentTypeVersion="16" ma:contentTypeDescription="Create a new document." ma:contentTypeScope="" ma:versionID="7dd663c008debe6c05740f208ad47a9f">
  <xsd:schema xmlns:xsd="http://www.w3.org/2001/XMLSchema" xmlns:xs="http://www.w3.org/2001/XMLSchema" xmlns:p="http://schemas.microsoft.com/office/2006/metadata/properties" xmlns:ns3="b3c1a9f7-c897-47ba-bd52-d2f4f097a44e" xmlns:ns4="dd4f019d-347e-49a8-bfdc-d1030094a162" targetNamespace="http://schemas.microsoft.com/office/2006/metadata/properties" ma:root="true" ma:fieldsID="aca05ae2a49d625133c9dead47e10c24" ns3:_="" ns4:_="">
    <xsd:import namespace="b3c1a9f7-c897-47ba-bd52-d2f4f097a44e"/>
    <xsd:import namespace="dd4f019d-347e-49a8-bfdc-d1030094a16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_activity" minOccurs="0"/>
                <xsd:element ref="ns4:SharedWithUsers" minOccurs="0"/>
                <xsd:element ref="ns4:SharedWithDetails" minOccurs="0"/>
                <xsd:element ref="ns4:SharingHintHash" minOccurs="0"/>
                <xsd:element ref="ns3:MediaServiceDateTaken" minOccurs="0"/>
                <xsd:element ref="ns3:MediaServiceLocation" minOccurs="0"/>
                <xsd:element ref="ns3:MediaServiceObjectDetectorVersions" minOccurs="0"/>
                <xsd:element ref="ns3:MediaLengthInSecond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c1a9f7-c897-47ba-bd52-d2f4f097a4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_activity" ma:index="14" nillable="true" ma:displayName="_activity" ma:hidden="true" ma:internalName="_activity">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ystemTags" ma:index="22" nillable="true" ma:displayName="MediaServiceSystemTags" ma:hidden="true" ma:internalName="MediaServiceSystemTags" ma:readOnly="true">
      <xsd:simpleType>
        <xsd:restriction base="dms:Note"/>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d4f019d-347e-49a8-bfdc-d1030094a162"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FA238F-017D-44BD-B47F-B3EB88CE3512}">
  <ds:schemaRefs>
    <ds:schemaRef ds:uri="http://schemas.microsoft.com/sharepoint/v3/contenttype/forms"/>
  </ds:schemaRefs>
</ds:datastoreItem>
</file>

<file path=customXml/itemProps2.xml><?xml version="1.0" encoding="utf-8"?>
<ds:datastoreItem xmlns:ds="http://schemas.openxmlformats.org/officeDocument/2006/customXml" ds:itemID="{A438C1D7-E314-40C6-9099-948ED943F795}">
  <ds:schemaRefs>
    <ds:schemaRef ds:uri="dd4f019d-347e-49a8-bfdc-d1030094a162"/>
    <ds:schemaRef ds:uri="http://schemas.microsoft.com/office/2006/documentManagement/types"/>
    <ds:schemaRef ds:uri="http://www.w3.org/XML/1998/namespace"/>
    <ds:schemaRef ds:uri="http://purl.org/dc/terms/"/>
    <ds:schemaRef ds:uri="http://schemas.microsoft.com/office/2006/metadata/properties"/>
    <ds:schemaRef ds:uri="http://purl.org/dc/elements/1.1/"/>
    <ds:schemaRef ds:uri="http://purl.org/dc/dcmitype/"/>
    <ds:schemaRef ds:uri="http://schemas.microsoft.com/office/infopath/2007/PartnerControls"/>
    <ds:schemaRef ds:uri="http://schemas.openxmlformats.org/package/2006/metadata/core-properties"/>
    <ds:schemaRef ds:uri="b3c1a9f7-c897-47ba-bd52-d2f4f097a44e"/>
  </ds:schemaRefs>
</ds:datastoreItem>
</file>

<file path=customXml/itemProps3.xml><?xml version="1.0" encoding="utf-8"?>
<ds:datastoreItem xmlns:ds="http://schemas.openxmlformats.org/officeDocument/2006/customXml" ds:itemID="{75CE332C-642D-43C0-A242-9F658BE040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c1a9f7-c897-47ba-bd52-d2f4f097a44e"/>
    <ds:schemaRef ds:uri="dd4f019d-347e-49a8-bfdc-d1030094a1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Table of Contents</vt:lpstr>
      <vt:lpstr>Introduction</vt:lpstr>
      <vt:lpstr>Materials and Non-Mineral Waste</vt:lpstr>
      <vt:lpstr>Tailings</vt:lpstr>
      <vt:lpstr>Water and Effluents</vt:lpstr>
      <vt:lpstr>Biodiversity</vt:lpstr>
      <vt:lpstr>Climate Change</vt:lpstr>
      <vt:lpstr>Indigenous and Communities</vt:lpstr>
      <vt:lpstr>Economic Development</vt:lpstr>
      <vt:lpstr>Health and Safety</vt:lpstr>
      <vt:lpstr>People</vt:lpstr>
      <vt:lpstr>Governance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Renata Mrema</dc:creator>
  <cp:keywords/>
  <dc:description/>
  <cp:lastModifiedBy>Renata Mrema</cp:lastModifiedBy>
  <cp:revision>1</cp:revision>
  <dcterms:created xsi:type="dcterms:W3CDTF">2023-04-25T23:24:00Z</dcterms:created>
  <dcterms:modified xsi:type="dcterms:W3CDTF">2024-06-21T17:05:02Z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0x010100025D0C356DA5294FB50121DA4C8B8387</vt:lpwstr>
  </property>
  <property fmtid="{D5CDD505-2E9C-101B-9397-08002B2CF9AE}" pid="3" name="_dlc_DocIdItemGuid">
    <vt:lpwstr>4362b066-57cc-4a0e-bd77-aabe1400e46d</vt:lpwstr>
  </property>
  <property fmtid="{D5CDD505-2E9C-101B-9397-08002B2CF9AE}" pid="4" name="CofWorkbookId">
    <vt:lpwstr>b05ca7fd-437d-46fc-b245-e1865882abf3</vt:lpwstr>
  </property>
</Properties>
</file>